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<sst xmlns="http://schemas.openxmlformats.org/spreadsheetml/2006/main" count="9854" uniqueCount="3475">
  <si>
    <t>Uploaded Date</t>
  </si>
  <si>
    <t>Channel</t>
  </si>
  <si>
    <t>Video URL</t>
  </si>
  <si>
    <t>Video Title</t>
  </si>
  <si>
    <t>Description</t>
  </si>
  <si>
    <t>Base URL</t>
  </si>
  <si>
    <t>Divider1</t>
  </si>
  <si>
    <t>Divider2</t>
  </si>
  <si>
    <t>Folder separator</t>
  </si>
  <si>
    <t>Youtube id</t>
  </si>
  <si>
    <t>End URL</t>
  </si>
  <si>
    <t>Transcript Link</t>
  </si>
  <si>
    <t>2023 06 29</t>
  </si>
  <si>
    <t>NASA Astrobiology</t>
  </si>
  <si>
    <t>https://youtu.be/L59SS-YAgZc</t>
  </si>
  <si>
    <t>AbGradCon23  Universal Biology &amp; the First Billion Years of Life on Earth by Dr. Nigel Goldenfeld</t>
  </si>
  <si>
    <t>AbGradCon 2023 was hosted at the Scripps Institution of Oceanography in La Jolla, CA, and featured posters, talks, and discussion groups of up and coming scientists in the field of astrobiology. 
https://www.abgradcon.org
What is AbGradCon?
The Astrobiology Graduate Conference is dedicated to early-career scientists who study the complex and diverse topics that the astrobiology field encompasses. The goal of AbGradCon, organized entirely by graduate students, is to promote the scientific research of young astrobiologists, while promoting collaboration, practical training, and camaraderie. This conference has been an integral part of the astrobiology community for nearly two decades by providing a setting for graduate students and postdocs where small group discussions, presentations, and social activities promote long-term professional relationships. In essence, AbGradCon seeks to create a more interdisciplinary and inclusive astrobiology community, foster collaboration, and provide practical training for young scientists. AbGradCon2023 will mark the 20th anniversary of this unparalleled conference that has continued to grow in interest and participation since its inception.</t>
  </si>
  <si>
    <t>https://files.afu.se/Downloads/Transcripts/0%20-%20Government/USA%20-%20NASA%20Astrobiology/</t>
  </si>
  <si>
    <t xml:space="preserve"> - </t>
  </si>
  <si>
    <t>_</t>
  </si>
  <si>
    <t>/</t>
  </si>
  <si>
    <t>L59SS-YAgZc</t>
  </si>
  <si>
    <t xml:space="preserve"> - transcript (automated).pdf</t>
  </si>
  <si>
    <t>https://youtu.be/5uUXh82dzMw</t>
  </si>
  <si>
    <t>AbGradCon 2023  Earth detecting Earth  Human Baselines for Technosignatures by Macy Huston</t>
  </si>
  <si>
    <t>5uUXh82dzMw</t>
  </si>
  <si>
    <t>2023 06 28</t>
  </si>
  <si>
    <t>https://youtu.be/qQd31jpsJbs</t>
  </si>
  <si>
    <t>AbGradCon 2023  Exploring the Molecular Limits of Life Using Assembly Theory by John Malloy</t>
  </si>
  <si>
    <t>qQd31jpsJbs</t>
  </si>
  <si>
    <t>https://youtu.be/TZY6ix3Q8iE</t>
  </si>
  <si>
    <t>AbGradCon 2023  Characterization &amp; Automated Detection of Palimpsest Ripples by Rachel Surprenant</t>
  </si>
  <si>
    <t>TZY6ix3Q8iE</t>
  </si>
  <si>
    <t>https://youtu.be/amLtOZF-FvM</t>
  </si>
  <si>
    <t>AbGradCon 2023  Direct Measurements of Mesoproterozoic Atmosphere via Halite Analysis by Justin Park</t>
  </si>
  <si>
    <t>amLtOZF-FvM</t>
  </si>
  <si>
    <t>2023 06 27</t>
  </si>
  <si>
    <t>https://youtu.be/qRwgvmco_Ec</t>
  </si>
  <si>
    <t>AbGradCon 2023  Solid-state Nanopore Analysis of Biomolecules &amp; Life Detection by Jordan McKaig</t>
  </si>
  <si>
    <t>qRwgvmco_Ec</t>
  </si>
  <si>
    <t>https://youtu.be/I6NuRrjPjuA</t>
  </si>
  <si>
    <t>AbGradCon 2023  Methylated Biosignatures with Low False Positive Potential by Michaela Leung</t>
  </si>
  <si>
    <t>I6NuRrjPjuA</t>
  </si>
  <si>
    <t>https://youtu.be/Rz-VpEUS3_k</t>
  </si>
  <si>
    <t>AbGradCon 2023  Lipid-assisted Synthesis of Nucleic Acids Under Wet-Dry Cycling by Povilas Simonis</t>
  </si>
  <si>
    <t>Rz-VpEUS3_k</t>
  </si>
  <si>
    <t>2023 06 26</t>
  </si>
  <si>
    <t>https://youtu.be/Lk1WERlzzjE</t>
  </si>
  <si>
    <t>AbGradCon 2023  Water Uptake &amp; Release by Salt Mixture &amp; the Atacama Desert by Marium Fernanders</t>
  </si>
  <si>
    <t>Lk1WERlzzjE</t>
  </si>
  <si>
    <t>https://youtu.be/7Gr8m2sEpzU</t>
  </si>
  <si>
    <t>AbGradCon 2023  Microbial Mediated Carbonate Mineralization from Brazil by Fernanda Jamel</t>
  </si>
  <si>
    <t>7Gr8m2sEpzU</t>
  </si>
  <si>
    <t>https://youtu.be/mhsLqQCyTEw</t>
  </si>
  <si>
    <t>AbGradCon 2023  Evolutionary History of Great Salt Lake Extremophile Nematodes by Madelyn Purnell</t>
  </si>
  <si>
    <t>mhsLqQCyTEw</t>
  </si>
  <si>
    <t>2023 06 23</t>
  </si>
  <si>
    <t>https://youtu.be/989MN7-dVw0</t>
  </si>
  <si>
    <t>AbGradCon 2023  Arabidopsis thaliana Response to the Spaceflight Environment by Gbolaga Olanrewaju</t>
  </si>
  <si>
    <t>989MN7-dVw0</t>
  </si>
  <si>
    <t>https://youtu.be/JKkWUww--_8</t>
  </si>
  <si>
    <t>AbGradCon 2023  AXE  A New Frontiers Enceladus Astrobiology Mission Concept Study by Marshall Seaton</t>
  </si>
  <si>
    <t>JKkWUww--_8</t>
  </si>
  <si>
    <t>https://youtu.be/8KTCL43gKOw</t>
  </si>
  <si>
    <t>AbGradCon 2023  Microscopy Methods for Life Detection on Icy Ocean Worlds by Pavel Klier</t>
  </si>
  <si>
    <t>8KTCL43gKOw</t>
  </si>
  <si>
    <t>2023 06 22</t>
  </si>
  <si>
    <t>https://youtu.be/DlZJLwKP3z0</t>
  </si>
  <si>
    <t>AbGradCon 2023  Modeling a Subsurface Biosphere on Europa by Sam Nasreldine</t>
  </si>
  <si>
    <t>DlZJLwKP3z0</t>
  </si>
  <si>
    <t>https://youtu.be/Iko8amatGbg</t>
  </si>
  <si>
    <t>AbGradCon 2023  A Model of Europa's Ice Shell &amp; its Effect on Ocean Circulation by Sara Miller</t>
  </si>
  <si>
    <t>Iko8amatGbg</t>
  </si>
  <si>
    <t>https://youtu.be/rIxonSWHjVs</t>
  </si>
  <si>
    <t>AbGradCon 2023  Machine Learning of Chemistry &amp; Isotopologues of IRAS 16293-2422B by Zachary Fried</t>
  </si>
  <si>
    <t>rIxonSWHjVs</t>
  </si>
  <si>
    <t>2023 06 21</t>
  </si>
  <si>
    <t>https://youtu.be/raA1yDBlyUY</t>
  </si>
  <si>
    <t>How to Detect Life on Ocean Worlds &amp; Become a Viral Sensation with Dr. Lena Vincent</t>
  </si>
  <si>
    <t>Our guest is Dr. Lena Vincent, a NASA Astrobiology Postdoctoral Fellow at NASA's Jet Propulsion Laboratory. Dr. Vincent got her PhD at the University of Wisconsin-Madison as a NASA FINESST fellow, where she researched prebiotic chemistry and the origins of life. She currently is studying the preservation of biosignatures on ocean worlds, and became a viral sensation on social media (@astrobiolena) through her incredible science communication videos.
https://astrobiology.nasa.gov/ask-an-astrobiologist/
What is Ask An Astrobiologist?
Once a month, the NASA Astrobiology Program host a one-hour program where the public is invited to interact with a high-profile astrobiologist, who replies to Twitter and YouTube comment questions live on video.
Ask An Astrobiologist: Episode 59
How to Detect Life on Ocean Worlds &amp; Become a Viral Sensation
Featuring Dr. Lena Vincent (NASA Jet Propulsion Laboratory)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Melissa Flower (https://melissaflower.com)
Music &amp; Animation by Mike Toillion (NASA Astrobiology Program)</t>
  </si>
  <si>
    <t>raA1yDBlyUY</t>
  </si>
  <si>
    <t>https://youtu.be/9u1ml-gd51g</t>
  </si>
  <si>
    <t>AbGradCon 2023  Differences in Climates &amp; Transit Spectra of Habitable Planets by Evelyn Macdonald</t>
  </si>
  <si>
    <t>9u1ml-gd51g</t>
  </si>
  <si>
    <t>https://youtu.be/N43pF5-pL6c</t>
  </si>
  <si>
    <t>AbGradCon 2023  The Climates of G1514 b by Héctor Delgado Díaz</t>
  </si>
  <si>
    <t>N43pF5-pL6c</t>
  </si>
  <si>
    <t>https://youtu.be/B66dUmq8eO8</t>
  </si>
  <si>
    <t>AbGradCon 2023  Long Period Seismology on Titan by Andrea Bryant</t>
  </si>
  <si>
    <t>B66dUmq8eO8</t>
  </si>
  <si>
    <t>2023 06 20</t>
  </si>
  <si>
    <t>https://youtu.be/t9SFQlEjX8w</t>
  </si>
  <si>
    <t>AbGradCon 2023  Follow the Salt  Detecting Biosignature Molecules in Brines by Chad Pozarycki</t>
  </si>
  <si>
    <t>t9SFQlEjX8w</t>
  </si>
  <si>
    <t>https://youtu.be/yTs6Y5NqgFg</t>
  </si>
  <si>
    <t>AbGradCon 2023  Mineralogy of Evaporites &amp; Sediments in Phosphate Rich Lakes by Kimberly Sinclair</t>
  </si>
  <si>
    <t>yTs6Y5NqgFg</t>
  </si>
  <si>
    <t>https://youtu.be/XWojg3BabnM</t>
  </si>
  <si>
    <t>AbGradCon 2023  Examining Microbes &amp; Biosignatures with Acidic Mars Analog Gypsum by Zoë Havlena</t>
  </si>
  <si>
    <t>XWojg3BabnM</t>
  </si>
  <si>
    <t>2023 06 19</t>
  </si>
  <si>
    <t>https://youtu.be/8p3PHTIZxWc</t>
  </si>
  <si>
    <t>AbGradCon 2023  Microbial Metabolism in Acidic Brines of Western Australia by Emily Paris</t>
  </si>
  <si>
    <t>8p3PHTIZxWc</t>
  </si>
  <si>
    <t>https://youtu.be/rV_rLA1jmTE</t>
  </si>
  <si>
    <t>AbGradCon 2023  Starting an Astrobiology Network in India by Siddharth Pandey</t>
  </si>
  <si>
    <t>rV_rLA1jmTE</t>
  </si>
  <si>
    <t>https://youtu.be/VYcQ0_2OErA</t>
  </si>
  <si>
    <t>AbGradCon 2023  Martian Metabolism  Evolution of Biotic Perchlorate Reduction by Colin Robinson</t>
  </si>
  <si>
    <t>VYcQ0_2OErA</t>
  </si>
  <si>
    <t>2023 06 16</t>
  </si>
  <si>
    <t>https://youtu.be/82gMZXCsDIg</t>
  </si>
  <si>
    <t>AbGradCon 2023  New Microbial Sources of Methylhopanoids from Hydrothermal Springs by Marisa Mayer</t>
  </si>
  <si>
    <t>82gMZXCsDIg</t>
  </si>
  <si>
    <t>https://youtu.be/ZMhjXEs6zaY</t>
  </si>
  <si>
    <t>AbGradCon 2023  Active Respiration &amp; Oxygen Sensing by Ancestor of Protomitochondria by Claire Elbon</t>
  </si>
  <si>
    <t>ZMhjXEs6zaY</t>
  </si>
  <si>
    <t>https://youtu.be/kLswkQf9MVA</t>
  </si>
  <si>
    <t>AbGradCon 2023  Cellular Differentiation Within Obligate Multicellular Bacteria by George Schaible</t>
  </si>
  <si>
    <t>kLswkQf9MVA</t>
  </si>
  <si>
    <t>2023 06 15</t>
  </si>
  <si>
    <t>https://youtu.be/l7xv5maZO1w</t>
  </si>
  <si>
    <t>AbGradCon 2023  Scaling of Protein Function Across the Tree of Life by Riddhi Gondhalekar</t>
  </si>
  <si>
    <t>l7xv5maZO1w</t>
  </si>
  <si>
    <t>https://youtu.be/gk_eViZ_Syg</t>
  </si>
  <si>
    <t>AbGradCon 2023  Xeno Amino Acids  A Look into Biochemistry as we Don't Know It by Sean Brown</t>
  </si>
  <si>
    <t>gk_eViZ_Syg</t>
  </si>
  <si>
    <t>https://youtu.be/b7TqgKG-g9A</t>
  </si>
  <si>
    <t>AbGradCon 2023  Pescadero Basin Hydrothermal Vents  a Window into Extremophiles by Manet Peña</t>
  </si>
  <si>
    <t>b7TqgKG-g9A</t>
  </si>
  <si>
    <t>2023 06 14</t>
  </si>
  <si>
    <t>https://youtu.be/cA5F75cpSIU</t>
  </si>
  <si>
    <t>AbGradCon 2023  Life in Hell  Toxin-Antitoxin Systems &amp; Virus-Host Co-Evolution by Jonathan Abshier</t>
  </si>
  <si>
    <t>cA5F75cpSIU</t>
  </si>
  <si>
    <t>https://youtu.be/-RVU8fkwE_8</t>
  </si>
  <si>
    <t>AbGradCon 2023  Modulating Lipid Packing &amp; Solute Permeability of Model Protocells by Lauren Lowe</t>
  </si>
  <si>
    <t>-RVU8fkwE_8</t>
  </si>
  <si>
    <t>https://youtu.be/aG4ObAGEt6U</t>
  </si>
  <si>
    <t>AbGradCon 2023  Proton Irradiation Effects on Stable Chiral Amino Acid Radicals by Máté Szarka</t>
  </si>
  <si>
    <t>aG4ObAGEt6U</t>
  </si>
  <si>
    <t>2023 06 13</t>
  </si>
  <si>
    <t>https://youtu.be/hvcp-EPdUjw</t>
  </si>
  <si>
    <t>AbGradCon 2023  Autocatalytic Chemical Ecosystems in Spatial Settings by Alex Plum</t>
  </si>
  <si>
    <t>hvcp-EPdUjw</t>
  </si>
  <si>
    <t>https://youtu.be/9DQAuOtVTXY</t>
  </si>
  <si>
    <t>AbGradCon 2023  String Assembly by Gage Siebert</t>
  </si>
  <si>
    <t>9DQAuOtVTXY</t>
  </si>
  <si>
    <t>https://youtu.be/Rj8_JJV9xhM</t>
  </si>
  <si>
    <t>AbGradCon 2023  Keynote  Mysterious Life Deep Within Earth's Crust by Dr. Karen Lloyd</t>
  </si>
  <si>
    <t>Rj8_JJV9xhM</t>
  </si>
  <si>
    <t>2023 05 31</t>
  </si>
  <si>
    <t>https://youtu.be/wulgSDrSJgU</t>
  </si>
  <si>
    <t>2023 Lassen Astrobiology Intern Recognition Night &amp; Presentation</t>
  </si>
  <si>
    <t>Lassen Astrobiology Intern Recognition Night &amp; Presentation
Wednesday, May 17, 2023
The NASA Astrobiology Institute Ames Team, Lassen Volcanic National Park and Red Bluff High School have formed a mutually beneficial partnership that engages high school students in the collection of scientific data for NASA astrobiologists, the National Park Service and university researchers. 
For more information on this program, go to https://www.nasa.gov/content/astrobiology-student-intern-high-school-program-completes-tenth-year</t>
  </si>
  <si>
    <t>wulgSDrSJgU</t>
  </si>
  <si>
    <t>2023 05 25</t>
  </si>
  <si>
    <t>https://youtu.be/1ys_T5hJlGg</t>
  </si>
  <si>
    <t>The Origin of Life &amp; Unearthing a Treasure Trove of Fossils with Dr. Mary Droser</t>
  </si>
  <si>
    <t>Our guest is Dr. Mary Droser, a professor of geology and paleoecology at the University of California, Riverside! Dr. Droser's research addresses questions about animal-environment interactions including the form and ecology of the Ediacaran period. Her fieldwork in this realm has led to the opening of a new National Park in South Australia, the Niplena Ediacara National Park, where over 40 different species of ancient fossils have been discovered.
https://astrobiology.nasa.gov/ask-an-astrobiologist/
What is Ask An Astrobiologist?
Once a month, the NASA Astrobiology Program host a one-hour program where the public is invited to interact with a high-profile astrobiologist, who replies to Twitter and YouTube comment questions live on video.
Ask An Astrobiologist: Episode 58
The Origin of Life &amp; Unearthing a Treasure Trove of Fossils
Featuring Dr. Mary Droser (University of California, Riverside)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Melissa Flower (https://melissaflower.com)
Music &amp; Animation by Mike Toillion (NASA Astrobiology Program)</t>
  </si>
  <si>
    <t>1ys_T5hJlGg</t>
  </si>
  <si>
    <t>2023 05 02</t>
  </si>
  <si>
    <t>https://youtu.be/J5srXQ6u6M0</t>
  </si>
  <si>
    <t>Unlocking the Secret Life of Viruses with Dr. Gary Trubl</t>
  </si>
  <si>
    <t>Our guest is Dr. Gareth (Gary) Trubl, a microbiologist and research staff scientist at the Lawrence Livermore National Laboratory in the Biosciences and Biotechnology Division. Gary has characterized viruses in Arctic permafrost and subzero soils, and uses multiple approaches in metagenomics to better understand the mechanisms viruses use to control microbial physiology and quantify nutrient exchanges in soils. Are viruses alive? What can they tell us about the search for life in the Universe?
https://astrobiology.nasa.gov/ask-an-astrobiologist/
What is Ask An Astrobiologist?
Once a month, the NASA Astrobiology Program hosts a one-hour program where the public is invited to interact with a high-profile astrobiologist, who replies to Twitter and YouTube comment questions live on video.
Ask An Astrobiologist: Episode 57
Unlocking the Secret Life of Viruses
Featuring Dr. Gary Trubl (Lawrence Livermore National Laboratory)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Melissa Flower (https://melissaflower.com)
Music &amp; Animation by Mike Toillion (NASA Astrobiology Program)</t>
  </si>
  <si>
    <t>J5srXQ6u6M0</t>
  </si>
  <si>
    <t>2023 03 30</t>
  </si>
  <si>
    <t>https://youtu.be/4CMmwZOsXwY</t>
  </si>
  <si>
    <t>Soaring Through the Clouds of Titan with Dragonfly's Dr. Elizabeth 'Zibi' Turtle</t>
  </si>
  <si>
    <t>NASA's Ask an Astrobiologist is back with a new look, a new sound, and a brand new lineup of amazing astrobiologists! Tune-in this Friday, March 24, 2023 to get the answers to your questions about the search for life in the Universe.
Our guest is Dr. Elizabeth 'Zibi' Turtle, a planetary scientist at the Johns Hopkins Applied Physics Laboratory and principal investigator (PI) of NASA's Dragonfly mission. This exciting mission from NASA's New Frontiers Program is a dual-quadcopter, rotorcraft lander that will travel to Titan, the largest moon of Saturn, to explore its strange environment: methane clouds, salty oceans, and seas of liquid ethane and methane.
https://astrobiology.nasa.gov/ask-an-astrobiologist/
What is Ask An Astrobiologist?
Once a month, Blue Marble Space and the NASA Astrobiology Program host a one-hour program where the public is invited to interact with a high-profile astrobiologist, who replies to Twitter and YouTube comment questions live on video.
Ask An Astrobiologist: Episode 56
Soaring Through the Clouds of Titan with Dragonfly
Featuring Dr. Elizabeth 'Zibi' Turtle (Johns Hopkins Applied Physics Laboratory)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Melissa Flower (https://melissaflower.com)
Music &amp; Animation by Mike Toillion (NASA Astrobiology Program)</t>
  </si>
  <si>
    <t>4CMmwZOsXwY</t>
  </si>
  <si>
    <t>2023 03 29</t>
  </si>
  <si>
    <t>https://youtu.be/_ta_RFKvir4</t>
  </si>
  <si>
    <t>Welcome to the JOIDES Resolution, a Floating Laboratory to Study the Seafloor and Beyond</t>
  </si>
  <si>
    <t>Welcome aboard the JOIDES Resolution, a research vessel that drills into the ocean floor to collect and study core samples, which offer glimpses into the secrets of the history of our planet.
Join 15 students from the JR Academy as they take you on a tour of this incredible floating laboratory, and learn how scientific ocean drilling can actually inform NASA"s search for life beyond Earth!
Shot &amp; Edited by Mike Toillion
Featuring the JR Academy Class of 2023
Special Thanks to Laurel Childress, Sharon Cooper, Carol Cotterill, Lisa White, and the entire crew of the JOIDES Resolution.
https://joidesresolution.org/
https://astrobiology.nasa.gov/</t>
  </si>
  <si>
    <t>_ta_RFKvir4</t>
  </si>
  <si>
    <t>2023 03 15</t>
  </si>
  <si>
    <t>https://youtu.be/OhgbSP1QVYA</t>
  </si>
  <si>
    <t>How to Survive on Mars with Dr. Andrew Schuerger</t>
  </si>
  <si>
    <t>Our guest is Dr. Andrew Schuerger, a scientist at the department of Plant Pathology at the University of Florida. Dr. Schuerger worked for 18 years at the Land, a hydroponic research and education facility at Disney's Epcot Center, as well as NASA's Kennedy Space Center. His research includes studying the effects of martian conditions on the survival, growth, and adaptation of microorganisms, as well as investigating methane on Mars as a potential biosignature.
https://astrobiology.nasa.gov/ask-an-astrobiologist/
What is Ask An Astrobiologist?
Once a month, Blue Marble Space and the NASA Astrobiology Program host a one-hour program where the public is invited to interact with a high-profile astrobiologist, who replies to Twitter and YouTube comment questions live on video.
Ask An Astrobiologist: Episode 55
How to Survive on Mars
Featuring Dr. Andrew Schuerger (University of Florida)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Melissa Flower (https://melissaflower.com)
Music &amp; Animation by Mike Toillion (NASA Astrobiology Program)</t>
  </si>
  <si>
    <t>OhgbSP1QVYA</t>
  </si>
  <si>
    <t>2023 02 13</t>
  </si>
  <si>
    <t>https://youtu.be/36C1ubKsxI8</t>
  </si>
  <si>
    <t>Bringing Passion to Science, Communication, &amp; Entrepreneurship with Dr. Sanjoy Som!</t>
  </si>
  <si>
    <t>Our guest is Dr. Sanjoy Som, a scientist, engineer, and social entrepreneur passionate about space exploration, astrobiology, and science communication. Dr. Som is the founder and CEO of the nonprofit Blue Marble Space and the original host of NASA's Ask an Astrobiologist!
https://astrobiology.nasa.gov/ask-an-astrobiologist/
What is Ask An Astrobiologist?
Once a month, Blue Marble Space and the NASA Astrobiology Program host a one-hour program where the public is invited to interact with a high-profile astrobiologist, who replies to Twitter and YouTube comment questions live on video.
Ask An Astrobiologist: Episode 54
Bringing Passion to Science, Communication, &amp; the Search for Life
Featuring Dr. Sanjoy Som (Blue Marble Space Institute of Science)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Melissa Flower (https://melissaflower.com)
Music &amp; Animation by Mike Toillion (NASA Astrobiology Program)</t>
  </si>
  <si>
    <t>36C1ubKsxI8</t>
  </si>
  <si>
    <t>2023 01 27</t>
  </si>
  <si>
    <t>https://youtu.be/V0-My3WbAgY</t>
  </si>
  <si>
    <t>NASA's Ask an Astrobiologist Returns with a New Look &amp; Sound! (4K Trailer 2023)</t>
  </si>
  <si>
    <t>NASA's Ask an Astrobiologist is back for another season of incredible astrobiologists answering YOUR questions about life in the Universe!
It's a new year with brand new artwork by Melissa Flower (https://melissaflower.com) and new music and animation by Mike Toillion (NASA Astrobiology). Check it out, let us know what you think, and start sending us your burning questions about astrobiology today!
How to Ask an Astrobiologist:
Use the hashtag #AskAstrobio and tweet your question to @NASAAstrobio, or use the comment section under the latest episode on YouTube : https://youtu.be/9LPHgsUMagw
https://astrobiology.nasa.gov/ask-an-astrobiologist/</t>
  </si>
  <si>
    <t>V0-My3WbAgY</t>
  </si>
  <si>
    <t>2022 11 30</t>
  </si>
  <si>
    <t>https://youtu.be/GVNw85UpUt8</t>
  </si>
  <si>
    <t>Star and Planetary System Formation from  Sq' Baa Hane’ – Story of the Stars”</t>
  </si>
  <si>
    <t>Star and Planetary System Formation
from "Sq ‘Baa Hane’ – Story of the Stars”
an educator guide of the NASA and the Navajo Nation Partnership
This video provides an explanation from the Westernized scientific perspective of the process of star and planetary system formation.
For more information on the NASA Astrobiology/Navajo partnership, visit:
https://astrobiology.nasa.gov/education/nasa-and-the-navajo-nation/story-of-the-stars/</t>
  </si>
  <si>
    <t>GVNw85UpUt8</t>
  </si>
  <si>
    <t>2022 10 26</t>
  </si>
  <si>
    <t>https://youtu.be/LLKGosgMTIs</t>
  </si>
  <si>
    <t>Defining Life, Biosignatures, &amp; the Science of Star Trek with Dr. Michael Wong!</t>
  </si>
  <si>
    <t>Our guest is Dr. Michael Wong, a NASA Sagan Postdoctoral Fellow at Carnegie Scienceʼs Earth &amp; Planets Laboratory! Dr. Wong studies planetary atmospheres, habitability, biosignatures, and the emergence of life. In his spare time, Michael hosts a podcast called Strange New Worlds, which examines science, technology, and culture through the lens of Star Trek.
https://astrobiology.nasa.gov/ask-an-astrobiologist/
What is Ask An Astrobiologist?
Once a month, SAGANet (https://www.saganet.org) and the NASA Astrobiology Program host a program called "Ask an Astrobiologist", where the public is invited to interact with a high-profile astrobiologist, who replies to Twitter and YouTube comment questions live on video. Each session lasts about an hour.
Ask An Astrobiologist: Episode 53
Defining Life, Biosignatures, &amp; the Science of Star Trek
Featuring Michael Wong (Carnegie Scienceʼs Earth &amp; Planets Laboratory)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Aaron Gronstal (NASA Astrobiology Program)
Music &amp; Animation by Mike Toillion (NASA Astrobiology Program)</t>
  </si>
  <si>
    <t>LLKGosgMTIs</t>
  </si>
  <si>
    <t>2022 10 06</t>
  </si>
  <si>
    <t>https://youtu.be/A2z-dgChINw</t>
  </si>
  <si>
    <t>Hot Springs &amp; the Science of Comedy with Luke Steller!</t>
  </si>
  <si>
    <t>Our guest is Luke Steller, a PhD research candidate at the Australian Centre for Astrobiology and an affiliate research scientist at the Blue Marble Space Institute of Science! Luke explores the geochemistry of ancient (i.e. fossilized) and modern hot springs systems, studying their potential to promote environments favorable for the origin of chemical life on Earth and beyond. Luke is also a science communicator, recently creating and performing in The STEAM Room, where seven scientists were trained by comedians to perform stand-up comedy, selling out shows at the Sydney Comedy Festival and performing at music festivals (including Splendour in the Grass).
https://astrobiology.nasa.gov/ask-an-astrobiologist/
What is Ask An Astrobiologist?
Once a month, SAGANet (https://www.saganet.org) and the NASA Astrobiology Program host a program called "Ask an Astrobiologist", where the public is invited to interact with a high-profile astrobiologist, who replies to Twitter and YouTube comment questions live on video. Each session lasts about an hour.
Ask An Astrobiologist: Episode 52
Hot Springs &amp; the Science of Comedy
Featuring Luke Steller (Australian Centre for Astrobiology)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Aaron Gronstal (NASA Astrobiology Program)
Music &amp; Animation by Mike Toillion (NASA Astrobiology Program)</t>
  </si>
  <si>
    <t>A2z-dgChINw</t>
  </si>
  <si>
    <t>2022 09 09</t>
  </si>
  <si>
    <t>https://youtu.be/go2FCouhJTY</t>
  </si>
  <si>
    <t>AbSciCon 2022  The Search for Life in the Universe with your Students!</t>
  </si>
  <si>
    <t>#AbSciCon22 - Origins and Exploration: From Stars to Cells
AbSciCon, the conference brings the astrobiology community together every two years to share research, collaborate, and plan for the future. Join NASA and the American Geophysical Union as we facilitate a robust gathering of scientists in Atlanta and in an online capacity 15 - 20 May 2022.
All talks and presentations that take place in the Plenary room will be broadcast to all registered participants. Keynotes, town halls, and evening events will be broadcast here to the general public.
More information: https://www.agu.org/AbSciCon</t>
  </si>
  <si>
    <t>go2FCouhJTY</t>
  </si>
  <si>
    <t>https://youtu.be/h1enXkuZArA</t>
  </si>
  <si>
    <t>AbSciCon 2022  Plenary  Dr. Aomawa Shields, A Path to Thriving on the Earth &amp; Other Planets</t>
  </si>
  <si>
    <t>h1enXkuZArA</t>
  </si>
  <si>
    <t>https://youtu.be/-vGcEm7xTEY</t>
  </si>
  <si>
    <t>AbSciCon 2022  519, From Amino Acids to the First Proteins II</t>
  </si>
  <si>
    <t>-vGcEm7xTEY</t>
  </si>
  <si>
    <t>https://youtu.be/ScTfbgxcarw</t>
  </si>
  <si>
    <t>AbSciCon 2022  512, PCE3 Presents From Prebiotic Chemistry to Contemporary Biochemistry III</t>
  </si>
  <si>
    <t>ScTfbgxcarw</t>
  </si>
  <si>
    <t>https://youtu.be/vfZMsC5Zp-k</t>
  </si>
  <si>
    <t>AbSciCon 2022  The Venus Dialogues  Getting to Know Our Neighbor</t>
  </si>
  <si>
    <t>vfZMsC5Zp-k</t>
  </si>
  <si>
    <t>https://youtu.be/y7aqyv7qnQc</t>
  </si>
  <si>
    <t>AbSciCon 2022  Realizing Pathways to Discovery  A Town Hall on Astro2020's Astrobiology Goals</t>
  </si>
  <si>
    <t>y7aqyv7qnQc</t>
  </si>
  <si>
    <t>https://youtu.be/z-K8zW_9wb0</t>
  </si>
  <si>
    <t>AbSciCon 2022  Titan’s Prebiotic Chemistry &amp; Astrobiological Potential with the Dragonfly Mission</t>
  </si>
  <si>
    <t>z-K8zW_9wb0</t>
  </si>
  <si>
    <t>https://youtu.be/tXR9Z6ZaBIw</t>
  </si>
  <si>
    <t>AbSciCon 2022  432, PCE3  Origins, Inventories &amp; Geologic Settings of the Building Blocks of Life IV</t>
  </si>
  <si>
    <t>tXR9Z6ZaBIw</t>
  </si>
  <si>
    <t>https://youtu.be/NMGMhTlOcfA</t>
  </si>
  <si>
    <t>AbSciCon 2022  418, Astrobiology &amp; the NASA Mars 2020 Mission &amp; Sample Return I</t>
  </si>
  <si>
    <t>NMGMhTlOcfA</t>
  </si>
  <si>
    <t>https://youtu.be/NDIVBiraVA4</t>
  </si>
  <si>
    <t>AbSciCon 2022  405, Alien Ecosystems  Integrating Ecology into Astrobiology IV</t>
  </si>
  <si>
    <t>NDIVBiraVA4</t>
  </si>
  <si>
    <t>2022 09 08</t>
  </si>
  <si>
    <t>https://youtu.be/2VJalNIMVUw</t>
  </si>
  <si>
    <t>AbSciCon 2022  330, Co-Evolution of the Geosphere &amp; Biosphere  Life's Origins &amp; Evolution III</t>
  </si>
  <si>
    <t>2VJalNIMVUw</t>
  </si>
  <si>
    <t>https://youtu.be/BYcMz4AwW8s</t>
  </si>
  <si>
    <t>AbSciCon 2022 - Keynote  Jovian Safari by Dr. Tracy Drain</t>
  </si>
  <si>
    <t>Tracy Drain presents Jovian Safari (Keynote presentation).
Tracy Drain is a Systems Engineer at NASA’s Jet Propulsion Laboratory. Her interest in space grew from an early love of science fiction – she soaked up Star Trek, Star Wars, Battlestar Galactica, and various sci-fi books by the armload. She earned degrees in Mechanical Engineering at the University of Kentucky and Georgia Tech and landed a full-time position at JPL in 2000.
In her 20 years at the lab, she has participated in the development and/or operation of the Mars Reconnaissance Orbiter (a science/relay orbiter at Mars), the Kepler mission (an exoplanet hunter), the Juno mission to Jupiter and the Psyche mission (to study an asteroid). She is currently the Lead Flight Systems Engineer for the Europa Clipper mission, which is slated to launch in 2024 to explore one of the most scientifically exciting icy moons of Jupiter. Tracy relishes playing a role in helping scientists expand our understanding of the universe and loves sharing her passion for space with people of all ages.
#AbSciCon22 - Origins and Exploration: From Stars to Cells
AbSciCon, the conference brings the astrobiology community together every two years to share research, collaborate, and plan for the future. Join NASA and the American Geophysical Union as we facilitate a robust gathering of scientists in Atlanta and in an online capacity 15 - 20 May 2022.</t>
  </si>
  <si>
    <t>BYcMz4AwW8s</t>
  </si>
  <si>
    <t>https://youtu.be/V_AxIpS-Mic</t>
  </si>
  <si>
    <t>AbSciCon 2022  503, From Autocatalysis to Evolution III</t>
  </si>
  <si>
    <t>V_AxIpS-Mic</t>
  </si>
  <si>
    <t>https://youtu.be/kRe9E3efRpk</t>
  </si>
  <si>
    <t>AbSciCon 2022  Life is Groovy  Astrobiology in the Sixties</t>
  </si>
  <si>
    <t>kRe9E3efRpk</t>
  </si>
  <si>
    <t>https://youtu.be/Nw-hTm7AqJA</t>
  </si>
  <si>
    <t>AbSciCon 2022  Plenary  Dr. Betül Kaçar, Life’s Early Evolution &amp; Molecular Paleobiology</t>
  </si>
  <si>
    <t>Nw-hTm7AqJA</t>
  </si>
  <si>
    <t>https://youtu.be/N-k59SRq8ik</t>
  </si>
  <si>
    <t>AbSciCon 2022  Mars Sample Return  Planning Considerations for Searching for Biosignatures</t>
  </si>
  <si>
    <t>N-k59SRq8ik</t>
  </si>
  <si>
    <t>https://youtu.be/GxAEX34TXKc</t>
  </si>
  <si>
    <t>AbSciCon 2022  318, Astrobiology &amp; the Future of Life  Evidence, Analogy &amp; Prediction I</t>
  </si>
  <si>
    <t>GxAEX34TXKc</t>
  </si>
  <si>
    <t>https://youtu.be/84aH_OMLEZY</t>
  </si>
  <si>
    <t>AbSciCon 2022  305, Geochemistry &amp; Habitability of Alkaline Hydrothermal Vents on Earth &amp; Beyond I</t>
  </si>
  <si>
    <t>84aH_OMLEZY</t>
  </si>
  <si>
    <t>https://youtu.be/1_GR8zZixdM</t>
  </si>
  <si>
    <t>AbSciCon 2022  The Life Detection Forum Project  Status and Next Steps</t>
  </si>
  <si>
    <t>1_GR8zZixdM</t>
  </si>
  <si>
    <t>https://youtu.be/7sgRgHz1nBw</t>
  </si>
  <si>
    <t>AbSciCon 2022  205, Exoplanet Biosignatures the 2020s &amp; Beyond I</t>
  </si>
  <si>
    <t>7sgRgHz1nBw</t>
  </si>
  <si>
    <t>https://youtu.be/Qb9UPAFT0Sc</t>
  </si>
  <si>
    <t>AbSciCon 2022  When Worlds Collide  Science &amp; the Arts Hosted by Tahira Allen &amp; Heather Graham</t>
  </si>
  <si>
    <t>Qb9UPAFT0Sc</t>
  </si>
  <si>
    <t>https://youtu.be/S-qLPagFJ90</t>
  </si>
  <si>
    <t>AbSciCon 2022  227, Adaptation &amp; Evolution of Earth Organisms to Extraterrestrial Environments I</t>
  </si>
  <si>
    <t>S-qLPagFJ90</t>
  </si>
  <si>
    <t>https://youtu.be/W9yzus_KELM</t>
  </si>
  <si>
    <t>AbSciCon 2022  Plenary  Dr. Kathryn Stack-Morgan &amp; Dr. Meenakshi Wadhwa on Astrobiology &amp; Mars</t>
  </si>
  <si>
    <t>W9yzus_KELM</t>
  </si>
  <si>
    <t>https://youtu.be/Z4GADQY7g7c</t>
  </si>
  <si>
    <t>AbSciCon 2022  217, Thinking Beyond LUCA  Stem Life and Primordial Diversity I</t>
  </si>
  <si>
    <t>Z4GADQY7g7c</t>
  </si>
  <si>
    <t>https://youtu.be/vHOvdbjsJuk</t>
  </si>
  <si>
    <t>AbSciCon 2022  Music Of The Spheres with Tim Griffin</t>
  </si>
  <si>
    <t>vHOvdbjsJuk</t>
  </si>
  <si>
    <t>https://youtu.be/xBDxzzOQ89U</t>
  </si>
  <si>
    <t>AbSciCon 2022  DEI &amp; the Geosciences  Lessons Learned Based on a Decade of AGU Geoscience Experience</t>
  </si>
  <si>
    <t>xBDxzzOQ89U</t>
  </si>
  <si>
    <t>2022 09 07</t>
  </si>
  <si>
    <t>https://youtu.be/LnIc6AYAoUw</t>
  </si>
  <si>
    <t>Unfolding the Universe  Using Webb to Explore Exoplanets with Dr. Alex Lockwood!</t>
  </si>
  <si>
    <t>Our guest is Dr. Alex Lockwood, a former Project Scientist for NASA’s Webb Space Telescope at the Space Telescope Science Institute in Baltimore, MD. She received bachelor’s degrees in Physics and Astronomy from the University of Maryland and a Masters and PhD from Caltech in Planetary Sciences. Her research focused on understanding planetary systems and characterizing exoplanets. She discovered water on a planet – funnily named Tau Boo b. During graduate school Alex also starred in The PhD Movie, a live action film based off the popular webcomic https://www.phdcomics.com. Before joining the Webb team, she worked on the NOAA/NASA Joint Polar Satellite System mission and at the King Abdullah University of Science and Technology in Saudi Arabia. Alex believes in maximizing both personal happiness and service to others. Outside of work she loves running, yoga, and laughing with her kids.
https://astrobiology.nasa.gov/ask-an-astrobiologist/
What is Ask An Astrobiologist?
Once a month, SAGANet (https://www.saganet.org) and the NASA Astrobiology Program host a program called "Ask an Astrobiologist", where the public is invited to interact with a high-profile astrobiologist, who replies to Twitter and YouTube comment questions live on video. Each session lasts about an hour.
Ask An Astrobiologist: Episode 51
Unfolding the Universe: Using Webb to Explore Exoplanets
Featuring Dr. Dr. Alex Lockwood (NASA)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Aaron Gronstal (NASA Astrobiology Program)
Music &amp; Animation by Mike Toillion (NASA Astrobiology Program)</t>
  </si>
  <si>
    <t>LnIc6AYAoUw</t>
  </si>
  <si>
    <t>2022 09 06</t>
  </si>
  <si>
    <t>https://youtu.be/XEj8AIKpda8</t>
  </si>
  <si>
    <t>AbSciCon 2022  NASA Town Hall</t>
  </si>
  <si>
    <t>XEj8AIKpda8</t>
  </si>
  <si>
    <t>https://youtu.be/qF7lGCh7Yu4</t>
  </si>
  <si>
    <t>AbSciCon 2022  127  Crossing the Divides  Joint Earth History Exoplanet Solar System Research II</t>
  </si>
  <si>
    <t>qF7lGCh7Yu4</t>
  </si>
  <si>
    <t>https://youtu.be/l5ClN31pxBk</t>
  </si>
  <si>
    <t>AbSciCon 2022  105  Priorities and Strategies for Technosignature Detection</t>
  </si>
  <si>
    <t>l5ClN31pxBk</t>
  </si>
  <si>
    <t>https://youtu.be/idNQEFEq7s0</t>
  </si>
  <si>
    <t>AbSciCon 2022  Origins, Worlds, and Life  A Decadal Strategy for Planetary Science &amp; Astrobiology</t>
  </si>
  <si>
    <t>idNQEFEq7s0</t>
  </si>
  <si>
    <t>https://youtu.be/fD8m1ElRD0Q</t>
  </si>
  <si>
    <t>AbSciCon 2022  Plenary  Dr. Reva Kay Williams, From Supermassive Stars to Quasars</t>
  </si>
  <si>
    <t>fD8m1ElRD0Q</t>
  </si>
  <si>
    <t>https://youtu.be/oxayB4LGRLM</t>
  </si>
  <si>
    <t xml:space="preserve">AbSciCon 2022  Panel Discussion  We Discovered Alien Life, Now What </t>
  </si>
  <si>
    <t>We Discovered Alien Life, Now What?
How will the media and their audiences respond to the discovery of evidence of extraterrestrial life? Will it be a galvanizing event, or a catastrophic paradigm shift? How long will it take for astrobiologists to prove that what they’ve found is real, and how will varying standards of evidence between science and journalism impact the global public’s response to this discovery? Who would you trust to tell you the truth? And what do we do with that truth, once we have it?
Our panel of experts for this program are Lisa Yaszek, professor of science fiction studies at Georgia Tech, where she researches and teaches science fiction as a global language crossing centuries, continents, and cultures; Andre Brock, Georgia Tech professor and leading scholar of Black cyberculture; and Tony Harris, broadcast journalist and host of the History Channel’s “The Proof is Out There.” This panel will be moderated by Caitlin McShea, InterPlanetary Project Director and Program Manager of an NSF-funded research coordination network on Life’s Origins, for the Santa Fe Institute.
These experts will offer their views on how we think about extraterrestrial life – imagined representations across fiction, microbial life in our solar system, and intelligent life beyond -- and how we might respond to its discovery." 
#AbSciCon22 - Origins and Exploration: From Stars to Cells
AbSciCon, the conference brings the astrobiology community together every two years to share research, collaborate, and plan for the future. Join NASA and the American Geophysical Union as we facilitate a robust gathering of scientists in Atlanta and in an online capacity 15 - 20 May 2022.
All talks and presentations that take place in the Plenary room will be broadcast to all registered participants. Keynotes, town halls, and evening events will be broadcast here to the general public.
More information: https://www.agu.org/AbSciCon</t>
  </si>
  <si>
    <t>oxayB4LGRLM</t>
  </si>
  <si>
    <t>https://youtu.be/_ZV0rrH2qRc</t>
  </si>
  <si>
    <t>AbSciCon 2022  Plenary  Dr. Nicole King, A History of Hypothesis on the Origin of Animals</t>
  </si>
  <si>
    <t>_ZV0rrH2qRc</t>
  </si>
  <si>
    <t>2022 07 07</t>
  </si>
  <si>
    <t>https://youtu.be/Nbk2lC8Ld_I</t>
  </si>
  <si>
    <t>To Mars &amp; Back Again  A Rock's Tale with Dr. Meenakshi Wadhwa!</t>
  </si>
  <si>
    <t>Our guest is Dr. Meenakshi “Mini” Wadhwa, professor and the Director of the School of Earth and Space Exploration at Arizona State University (ASU). She's a planetary scientist and isotope cosmochemist interested in the time scales and processes involved in the formation and evolution of the Solar System and planets, and she was also a recent keynote speaker for the Astrobiology Science Conference (AbSciCon). Beyond being an expert in planetary materials like meteorites, Dr. Wadhwa is also the Principal Scientist for NASA's Mars Sample Return (MSR) program.
What is Ask An Astrobiologist?
Once a month, SAGANet (https://www.saganet.org) and the NASA Astrobiology Program host a program called "Ask an Astrobiologist", where the public is invited to interact with a high-profile astrobiologist, who replies to Twitter and YouTube comment questions live on video. Each session lasts about an hour.
Ask An Astrobiologist: Episode 50
To Mars &amp; Back Again: A Rock's Tale
Featuring Dr. Meenakshi Wadhwa (Arizona State University)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Aaron Gronstal (NASA Astrobiology Program)
Music &amp; Animation by Mike Toillion (NASA Astrobiology Program)</t>
  </si>
  <si>
    <t>Nbk2lC8Ld_I</t>
  </si>
  <si>
    <t>2022 06 22</t>
  </si>
  <si>
    <t>https://youtu.be/5YdjN63ZNWg</t>
  </si>
  <si>
    <t>Exploring Outer Space &amp; the Inner Self with Reverend Dr. Lucas Mix!</t>
  </si>
  <si>
    <t>Our guest is Reverend Dr. Lucas Mix from Harvard University, who studies life-concepts across disciplines and wonders, “what is it about life that makes us look for more of it in space?” Lucas is the 9th NASA/Blumberg Chair in Astrobiology at the Library of Congress, holds a doctorate in evolutionary theory, and works to facilitate science outreach to religious leaders. Reverend Dr. Mix also co-hosts the new limited-series podcast, Space on the Page, connecting authors of science fiction and nonfiction with astrobiologists to discuss the search for life throughout the Universe.
What is Ask An Astrobiologist?
Once a month, SAGANet (https://www.saganet.org) and the NASA Astrobiology Program host a program called "Ask an Astrobiologist", where the public is invited to interact with a high-profile astrobiologist, who replies to Twitter and YouTube comment questions live on video. Each session lasts about an hour.
Ask An Astrobiologist: Episode 49
Exploring Outer Space &amp; the Inner Self
Featuring Reverend Dr. Lucas Mix (ECLAS Project, Durham University)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Aaron Gronstal (NASA Astrobiology Program)
Music &amp; Animation by Mike Toillion (NASA Astrobiology Program)</t>
  </si>
  <si>
    <t>5YdjN63ZNWg</t>
  </si>
  <si>
    <t>2022 06 15</t>
  </si>
  <si>
    <t>https://youtu.be/Nc3C1GeaElw</t>
  </si>
  <si>
    <t>Introducing the LIFE Research Coordination Network</t>
  </si>
  <si>
    <t>LIFE is a research coordination network focused on the co-evolution of life and the environment on Earth.
We are a network of astrobiologists with diverse interests and expertise, aligned around a single goal: to understand how life evolves. We welcome scientists from all disciplines to pursue this goal with us!
We are exploring the coevolution of Earth and life. Together, we study key innovations in the transition from early cells to multicellularity, to inform our search for life on other worlds.
https://www.lifercn.org/</t>
  </si>
  <si>
    <t>Nc3C1GeaElw</t>
  </si>
  <si>
    <t>2022 05 25</t>
  </si>
  <si>
    <t>https://youtu.be/ZV15m77nA4A</t>
  </si>
  <si>
    <t>2022 Lassen Astrobiology Intern Recognition Night &amp; Presentation</t>
  </si>
  <si>
    <t>Lassen Astrobiology Intern Recognition Night &amp; Presentation
Monday, May 23, 2022
The NASA Astrobiology Institute Ames Team, Lassen Volcanic National Park and Red Bluff High School have formed a mutually beneficial partnership that engages high school students in the collection of scientific data for NASA astrobiologists, the National Park Service and university researchers. For more information on this program, go to https://www.nasa.gov/content/astrobiology-student-intern-high-school-program-completes-tenth-year</t>
  </si>
  <si>
    <t>ZV15m77nA4A</t>
  </si>
  <si>
    <t>2022 04 04</t>
  </si>
  <si>
    <t>https://youtu.be/f2IKKI8fQc4</t>
  </si>
  <si>
    <t>Developing Scientific Instruments in the Search for Life with Drs. Stephanie Getty &amp; Richard Quinn!</t>
  </si>
  <si>
    <t>Our guests are Dr. Stephanie Getty from the NASA Goddard Space Flight Center and Dr. Richard Quinn from the NASA Ames Research Center. This week we will be discussing the process of developing scientific instruments for the search for life beyond Earth. Drs. Getty and Quinn have been on numerous instrument and mission development teams ranging from the Mars Science Laboratory to future missions like Europa Clipper and DAVINCI. They are also on the organizing committee of an ongoing workshop from NASA called the Future of the Search for Life (FoSL), which has brought together researchers and technologists to talk about the synergies in technology development and life detection science.
What is Ask An Astrobiologist?
Once a month, SAGANet (https://www.saganet.org) and the NASA Astrobiology Program host a program called "Ask an Astrobiologist", where the public is invited to interact with a high-profile astrobiologist, who replies to Twitter and YouTube comment questions live on video. Each session lasts about an hour.
Ask An Astrobiologist: Episode 48
Developing Scientific Instruments for Astrobiology
Featuring Dr. Stephanie Getty (NASA Goddard Space Flight Center) &amp; Dr. Richard Quinn (NASA Ames Research Center)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Aaron Gronstal (NASA Astrobiology Program)
Music &amp; Animation by Mike Toillion (NASA Astrobiology Program)</t>
  </si>
  <si>
    <t>f2IKKI8fQc4</t>
  </si>
  <si>
    <t>2022 03 08</t>
  </si>
  <si>
    <t>https://youtu.be/JZMzoqXdoXc</t>
  </si>
  <si>
    <t>Exploring Alien Worlds with NASA’s James Webb Space Telescope  Transit Techniques</t>
  </si>
  <si>
    <t>The James Webb Space Telescope will spend much of its mission looking at exoplanets to characterize their atmospheric composition, measure their size, and even their climates! But how does it work?
Join astrobiologist Dr. Giada Arney from the NASA Goddard Space Flight Center as she breaks down two of Webb’s transit techniques: transit spectroscopy and the phase curve technique. These methods creatively analyze the reflected and absorbed light of an exoplanet’s star to determine a wealth of planetary information. Webb will also use direct imaging along with the above techniques to characterize exoplanets and other stellar objects.
Learn more about Webb’s mission: http://webb.nasa.gov/
Learn more about the search for life: http://astrobiology.nasa.gov
Music by Coma-Media from Pixabay
https://pixabay.com/?utm_source=link-attribution&amp;amp;utm_medium=referral&amp;amp;utm_campaign=music&amp;amp;utm_content=12215</t>
  </si>
  <si>
    <t>JZMzoqXdoXc</t>
  </si>
  <si>
    <t>2022 03 01</t>
  </si>
  <si>
    <t>https://youtu.be/QlvzCGR90_Q</t>
  </si>
  <si>
    <t>Exploring Alien Worlds with NASA’s James Webb Space Telescope  Searching for Biosignatures</t>
  </si>
  <si>
    <t>One of the many goals of the James Webb Space Telescope is to help characterize the atmospheres of exoplanets using a technique called spectroscopy, which splits light into different wavelengths allowing scientists to determine the elemental makeup of a distant object.
Astrobiologists like Dr. Giada Arney from the NASA Goddard Space Flight Center are excited about this capability because it allows scientists to continue collecting evidence for possible biosignatures, or remotely observable signs of life. Some important biosignatures on Earth include oxygen and methane, which are direct results of biological processes of plants and animals. However, when looking at exoplanets, scientists must rule out other non-life methods of creating those signatures, like volcanism and atmospheric processes.
Extraordinary claims, such as finding life on another planet, must have extraordinary evidence, and while Webb will help contribute to that effort, it alone will not be enough to truly detect life on an exoplanet.
Learn more about Webb’s mission: http://webb.nasa.gov/
Learn more about the search for life: http://astrobiology.nasa.gov
Music by Coma-Media from Pixabay
https://pixabay.com/?utm_source=link-attribution&amp;amp;utm_medium=referral&amp;amp;utm_campaign=music&amp;amp;utm_content=12327</t>
  </si>
  <si>
    <t>QlvzCGR90_Q</t>
  </si>
  <si>
    <t>2022 02 22</t>
  </si>
  <si>
    <t>https://youtu.be/t-DE5vmAytA</t>
  </si>
  <si>
    <t>Exploring Alien Worlds with NASA’s James Webb Space Telescope  TRAPPIST-1 System</t>
  </si>
  <si>
    <t>During its first operating cycle, the James Webb Space Telescope will set its sights on the TRAPPIST-1 system, an incredible collection of seven rocky exoplanets 41 light years away from Earth.
Astrobiologists like Dr. Giada Arney from the NASA Goddard Space Flight Center are excited about this system because TRAPPIST-1 is a perfect laboratory for studying habitability! It consists of seven rocky planets, distributed across the system’s habitable zone, or the area around a star where it is not too hot and not too cold for liquid water to exist on the surface of surrounding planets. Webb will characterise the atmospheres of these planets and help scientists learn more about planetary formation and habitability.
Learn more about Webb’s mission: http://webb.nasa.gov/
Learn more about the search for life: http://astrobiology.nasa.gov
Music by Coma-Media from Pixabay
https://pixabay.com/music/?utm_source=link-attribution&amp;amp;utm_medium=referral&amp;amp;utm_campaign=music&amp;amp;utm_content=12099</t>
  </si>
  <si>
    <t>t-DE5vmAytA</t>
  </si>
  <si>
    <t>2022 02 15</t>
  </si>
  <si>
    <t>https://youtu.be/yrOOCg4KJS8</t>
  </si>
  <si>
    <t>Exploring Alien Worlds with NASA’s James Webb Space Telescope featuring Dr. Giada Arney</t>
  </si>
  <si>
    <t>The James Webb Space Telescope is taking exoplanet studies to the next level, helping us characterize the atmospheres of Earth-sized alien worlds for the first time. By utilizing transit techniques and spectroscopy, Webb will study planetary atmospheres to search for the building blocks of life elsewhere in the universe.
In the “Exploring Alien Worlds with NASA’s James Webb Space Telescope” series, Research Space Scientist Dr. Giada Arney from the NASA Goddard Space Flight Center introduces Webb’s scientific capabilities as they relate to the field of astrobiology and our search for life in the universe.
In this series, we’ll touch on Webb’s exploration of the TRAPPIST-1 system (a planetary system of seven rocky exoplanets), its search for atmospheric biosignatures (scientific evidence of past or present life), and the techniques Webb will use in its quest to #UnfoldTheUniverse.
Learn more about Webb’s mission: http://webb.nasa.gov/
Learn more about the search for life: http://astrobiology.nasa.gov
Music by Lesfm from Pixabay
https://pixabay.com/?utm_source=link-attribution&amp;amp;utm_medium=referral&amp;amp;utm_campaign=music&amp;amp;utm_content=5806</t>
  </si>
  <si>
    <t>yrOOCg4KJS8</t>
  </si>
  <si>
    <t>2022 02 04</t>
  </si>
  <si>
    <t>https://youtu.be/-Clco67SGaY</t>
  </si>
  <si>
    <t>Cool Life  Exploring the Habitability of Glacial Systems with Dr. Mark Skidmore!</t>
  </si>
  <si>
    <t>Our guest is Dr. Mark Skidmore, professor in the Department of Earth Sciences at Montana State University! Dr. Skidmore conducts research on the biogeochemistry and geomicrobiology of glacial systems, examining the cycling of elements such as carbon, sulfur, nitrogen and iron. His research also considers the habitability of icy terrestrial environments, especially subglacial systems, and how this can guide the search for habitable environments elsewhere in the Solar System. Dr. Skidmore has field research experience in numerous glaciated systems in Arctic, alpine, and Antarctic settings from over 25 years of exploration and study.
What is Ask An Astrobiologist?
Once a month, SAGANet (https://www.saganet.org) and the NASA Astrobiology Program host a program called "Ask an Astrobiologist", where the public is invited to interact with a high-profile astrobiologist, who replies to Twitter and YouTube comment questions live on video. Each session lasts about an hour.
Ask An Astrobiologist: Episode 47
Cool Life: Exploring the Habitability of Glacial Systems
Featuring Dr. Mark Skidmore (Montana State University)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Aaron Gronstal (NASA Astrobiology Program)
Music &amp; Animation by Mike Toillion (NASA Astrobiology Program)</t>
  </si>
  <si>
    <t>-Clco67SGaY</t>
  </si>
  <si>
    <t>2021 12 20</t>
  </si>
  <si>
    <t>https://youtu.be/QlPyuy6mF7Y</t>
  </si>
  <si>
    <t>The Legacy of Kepler &amp; the Bright Future of Webb with Dr. Natalie Batalha</t>
  </si>
  <si>
    <t>Our guest is Dr. Natalie Batalha, astrophysicist and professor of Astronomy and Astrophysics at UC Santa Cruz, specializing in detecting and characterizing exoplanets, including potentially habitable alien worlds! Dr. Batalha was the Co-Investigator and Mission Scientist for the Kepler Space Telescope, and today uses the world’s most powerful ground-based telescopes to identify planets suitable for further study with the upcoming James Webb Space Telescope.
What is Ask An Astrobiologist?
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46
The Legacy of Kepler &amp; the Bright Future of Webb
Featuring Dr. Natalie Batalha (University of California, Santa Cruz)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Aaron Gronstal (NASA Astrobiology Program)
Music &amp; Animation by Mike Toillion (NASA Astrobiology Program)</t>
  </si>
  <si>
    <t>QlPyuy6mF7Y</t>
  </si>
  <si>
    <t>2021 11 30</t>
  </si>
  <si>
    <t>https://youtu.be/QoiZec-A-_M</t>
  </si>
  <si>
    <t>NExSS &amp; NfoLD SOE Workshop  History of the Viking Biology Experiments by Dr. Richard Quinn</t>
  </si>
  <si>
    <t>Viking Biology Experiments: A Historical Background
Dr. Richard Quinn (NASA Ames Research Center)
The NFoLD and NExSS research coordination networks are hosting a joint virtual workshop on biosignature standards of evidence and reporting protocols from July 19-22, 2021. The workshop will include 3 working days of discussion, and 1 break day during this time frame.Workshop attendees will discuss the process needed to increase scientific confidence in biosignature detections, and how to best convey this continuum of confidence to a broader audience. The workshop will also initiate a discussion on community biosignature detection reporting protocols.
The overall goal of the workshop will be to produce community guidelines for biosignature detection, which will be submitted for publication. Attendance is open to the broader scientific research, publishing and journalism communities.
https://www.nexss.info
https://www.nfold.org</t>
  </si>
  <si>
    <t>QoiZec-A-_M</t>
  </si>
  <si>
    <t>https://youtu.be/bnmBhda-0-E</t>
  </si>
  <si>
    <t>NExSS &amp; NfoLD SOE Workshop  Phosphine on Venus by Dr. Victoria Meadows</t>
  </si>
  <si>
    <t>Phosphine on Venus: An Overview
Dr. Victoria Meadows (University of Washington)
The NFoLD and NExSS research coordination networks are hosting a joint virtual workshop on biosignature standards of evidence and reporting protocols from July 19-22, 2021. The workshop will include 3 working days of discussion, and 1 break day during this time frame.Workshop attendees will discuss the process needed to increase scientific confidence in biosignature detections, and how to best convey this continuum of confidence to a broader audience. The workshop will also initiate a discussion on community biosignature detection reporting protocols.
The overall goal of the workshop will be to produce community guidelines for biosignature detection, which will be submitted for publication. Attendance is open to the broader scientific research, publishing and journalism communities.
https://www.nexss.info
https://www.nfold.org</t>
  </si>
  <si>
    <t>bnmBhda-0-E</t>
  </si>
  <si>
    <t>https://youtu.be/7eYlB_ioOUk</t>
  </si>
  <si>
    <t>NExSS &amp; NfoLD SOE Workshop  Remote Detection of Biosignatures by Dr. Shawn Domagal-Goldman</t>
  </si>
  <si>
    <t>Biosignatures Detection Via Remote Sensing
Dr. Shawn Domagal-Goldman (NASA Goddard Space Flight Center)
The NFoLD and NExSS research coordination networks are hosting a joint virtual workshop on biosignature standards of evidence and reporting protocols from July 19-22, 2021. The workshop will include 3 working days of discussion, and 1 break day during this time frame.Workshop attendees will discuss the process needed to increase scientific confidence in biosignature detections, and how to best convey this continuum of confidence to a broader audience. The workshop will also initiate a discussion on community biosignature detection reporting protocols.
The overall goal of the workshop will be to produce community guidelines for biosignature detection, which will be submitted for publication. Attendance is open to the broader scientific research, publishing and journalism communities.
https://www.nexss.info
https://www.nfold.org</t>
  </si>
  <si>
    <t>7eYlB_ioOUk</t>
  </si>
  <si>
    <t>https://youtu.be/z-t9Y2NUN1w</t>
  </si>
  <si>
    <t>NExSS &amp; NfoLD SOE Community Workshop  In Situ Biosignatures by Dr. David Des Marais</t>
  </si>
  <si>
    <t>In Situ Biosignatures: An Overview
Dr. David Des Marais (NASA Ames Research Center)
The NFoLD and NExSS research coordination networks are hosting a joint virtual workshop on biosignature standards of evidence and reporting protocols from July 19-22, 2021. The workshop will include 3 working days of discussion, and 1 break day during this time frame.Workshop attendees will discuss the process needed to increase scientific confidence in biosignature detections, and how to best convey this continuum of confidence to a broader audience. The workshop will also initiate a discussion on community biosignature detection reporting protocols.
The overall goal of the workshop will be to produce community guidelines for biosignature detection, which will be submitted for publication. Attendance is open to the broader scientific research, publishing and journalism communities.
https://www.nexss.info
https://www.nfold.org</t>
  </si>
  <si>
    <t>z-t9Y2NUN1w</t>
  </si>
  <si>
    <t>2021 11 24</t>
  </si>
  <si>
    <t>https://youtu.be/K3ZxQ1aOaOY</t>
  </si>
  <si>
    <t>The Secret World of Hydrothermal Systems with Dr. Geoff Wheat!</t>
  </si>
  <si>
    <t>Our guest is Dr. Geoff Wheat, professor of geological oceanography at the University of Alaska, Fairbanks! Dr. Wheat studies processes that influence the cycles of elements in the oceans, following the transport of materials through the oceanic crust in a variety of settings, including hydrothermal systems. Geoff has also participated in 79 ocean expeditions, including 49 submersible/ROV based endeavors.
What is Ask An Astrobiologist?
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45
The Secret World of Hydrothermal Systems
Featuring Dr. Geoff Wheat (University of Alaska, Fairbanks)
Hosted by Dr. Graham Lau (Blue Marble Space Institute of Science)
Production Assistants:
Sarah Treadwell (Blue Marble Space Institute of Science)
Anurup Mohanty (Blue Marble Space Institute of Science)
Mariam Naseem (Blue Marble Space Institute of Science)
Directed by Mike Toillion (NASA Astrobiology Program)
Illustrations by Aaron Gronstal (NASA Astrobiology Program)
Music &amp; Animation by Mike Toillion (NASA Astrobiology Program)</t>
  </si>
  <si>
    <t>K3ZxQ1aOaOY</t>
  </si>
  <si>
    <t>2021 11 23</t>
  </si>
  <si>
    <t>https://youtu.be/xSjGpnY3ykU</t>
  </si>
  <si>
    <t>Astrobiology in the Field, Episode 2  Greenland</t>
  </si>
  <si>
    <t>Astrobiology in the Field, Episode 2: Greenland
Created by Mike Toillion.
This expedition is the second installment of the NASA Astrobiology video documentary series Astrobiology in the Field. This series aims to showcase the amazing analogue environments and the interesting field work being conducted all over the world by NASA scientists; work that directly informs NASA missions to discover extraterrestrial life in the Universe.
This episode follows an expedition led by Dr. Abigail Allwood from the NASA Jet Propulsion Laboratory into the wilderness of Greenland to investigate claims of biosignatures, or signs of life, within rocks that are over 3.7 billion years old. Accompanying the team are members of Project OnSight, a virtual reality tool used by the NASA Mars mission teams to reconstruct 3D environments from Mars rover data. Follow the entire team as they investigate the remote field site and use state-of-the-art technology to ascertain whether life is present.
For more information, visit https://astrobiology.nasa.gov/news/astrobiology-inthe-field-greenland.
Music Credits:
Ben Sound - "Adventure" (bensound.com/royalty-free-music)
BD Productions - "Inspiring Technology"
Nctrnm - "Distilled"
Podington Bear - "Am-Trans"
Andrewkn - "Cosmic Glow" (pixabay.com)</t>
  </si>
  <si>
    <t>xSjGpnY3ykU</t>
  </si>
  <si>
    <t>2021 11 18</t>
  </si>
  <si>
    <t>https://youtu.be/PnJqEcytwC4</t>
  </si>
  <si>
    <t>Astrobiology in the Field, Episode 2  Greenland (Teaser Trailer)</t>
  </si>
  <si>
    <t>Astrobiology in the Field
Episode 2: Greenland
Teaser Trailer
Created by Mike Toillion
This expedition is the second installment of the NASA Astrobiology video documentary series Astrobiology in the Field. This series aims to showcase the amazing analogue environments and the interesting field work being conducted all over the world by NASA scientists; work that directly informs NASA missions to discover extraterrestrial life in the Universe.
This episode follows an expedition led by Dr. Abigail Allwood from the NASA Jet Propulsion Laboratory into the wilderness of Greenland to investigate claims of biosignatures, or signs of life, within rocks that are over 3.7 billion years old. Accompanying the team are members of Project OnSight, a virtual reality tool used by the NASA Mars mission teams to reconstruct 3D environments from Mars rover data. Follow the entire team as they investigate the remote field site and use state-of-the-art technology to ascertain whether life is present.
For the full episode, visit https://youtu.be/xSjGpnY3ykU
For more information, visit https://astrobiology.nasa.gov/news/astrobiology-inthe-field-greenland.
Music: "Olympus" by Ross Bugden</t>
  </si>
  <si>
    <t>PnJqEcytwC4</t>
  </si>
  <si>
    <t>2021 10 27</t>
  </si>
  <si>
    <t>https://youtu.be/1x2Yix9icTY</t>
  </si>
  <si>
    <t>Elegado, Aljon Francis Koji  Biogeochemistry of iron-rich shallow hydrothermal vent sediments</t>
  </si>
  <si>
    <t>AbGradCon 2021
This year marks the first all-virtual Astrobiology Graduate Conference, the first astrobiology conference for and by early career scientists interested in the field of astrobiology. AbGradCon will be conducted entirely within Gather Town, a virtual 2D conference space, along with pre-recorded talks on YouTube, and messaging via Discord.
AbGradCon Organizing Team:
ELSI Organizing Committee: Tony Z. Jia (Chair), Kristin N. Johnson-Finn (Co-chair), Irene Bonati, Kosuke Fujishima, Paula Prondzinsky, Harrison B. Smith, Natsumi Noda, Yamei Li, Kang Wei Lim
External Organizers: Alma Ceja, Julia McGonigle, Lena Vincent, Natalie Grefenstette, Niraja V. Bapat, Petar Penev, Shreyas Vissapragada, Tyler Roche, Osama Alian, Wataru Takahagi, Marc Neveu
Gather Town Design and Media Management by Mike Toillion (NASA Astrobiology Program)
abgradcon.org
astrobiology.nasa.gov</t>
  </si>
  <si>
    <t>1x2Yix9icTY</t>
  </si>
  <si>
    <t>https://youtu.be/3XxsYiBfmbQ</t>
  </si>
  <si>
    <t>Eguchi, James  Supercontinent break-ups as driver for Proterozoic oxygenation events</t>
  </si>
  <si>
    <t>3XxsYiBfmbQ</t>
  </si>
  <si>
    <t>https://youtu.be/4_3FMFQ0HUI</t>
  </si>
  <si>
    <t>Herbort, Oliver  On the Comparative Complexity of Cells</t>
  </si>
  <si>
    <t>4_3FMFQ0HUI</t>
  </si>
  <si>
    <t>https://youtu.be/5_Hp-OG8YQ0</t>
  </si>
  <si>
    <t>Broz, Adrian  Mineralogy and organic preservation of Mars-analog paleosols</t>
  </si>
  <si>
    <t>5_Hp-OG8YQ0</t>
  </si>
  <si>
    <t>https://youtu.be/5kMWwcZwlaw</t>
  </si>
  <si>
    <t>Buckner, Denise  Assessment of electron beam irradiation as a potential technique for life detection</t>
  </si>
  <si>
    <t>5kMWwcZwlaw</t>
  </si>
  <si>
    <t>https://youtu.be/61BUvzwYYhY</t>
  </si>
  <si>
    <t>Machineni, Prathyushasai  Understanding Pathways For Perchlorate Reduction In Mars Environments</t>
  </si>
  <si>
    <t>61BUvzwYYhY</t>
  </si>
  <si>
    <t>https://youtu.be/62qK5IwgP0I</t>
  </si>
  <si>
    <t>Joshi, Manesh  Spontaneous emergence of membrane-forming protoamphiphiles under wet–dry cycles</t>
  </si>
  <si>
    <t>62qK5IwgP0I</t>
  </si>
  <si>
    <t>https://youtu.be/7g6lgZZWcxY</t>
  </si>
  <si>
    <t>Dobson, Michaela  The first 3D image from a drill core of the oldest evidence of life on record</t>
  </si>
  <si>
    <t>7g6lgZZWcxY</t>
  </si>
  <si>
    <t>https://youtu.be/8R_HSI6nb2Y</t>
  </si>
  <si>
    <t>DasGupta, Saurja  Prebiotic RNA assembly  Chemistry, catalysis, &amp; compartmentalization</t>
  </si>
  <si>
    <t>8R_HSI6nb2Y</t>
  </si>
  <si>
    <t>https://youtu.be/9DWoWPX4hT0</t>
  </si>
  <si>
    <t>Jones, Gabrielle  Detectability of Surface Biosignatures for Directly Imaged Exoplanets</t>
  </si>
  <si>
    <t>9DWoWPX4hT0</t>
  </si>
  <si>
    <t>https://youtu.be/9_HZHntsgsQ</t>
  </si>
  <si>
    <t>Phillips, Caprice  Constraining Detection Limits for Potential Biosignatures with JWST</t>
  </si>
  <si>
    <t>9_HZHntsgsQ</t>
  </si>
  <si>
    <t>https://youtu.be/AtbhzzzSqb8</t>
  </si>
  <si>
    <t>Macey, Michael  Colour Peak  An analogue environment for the waters of late Noachian Mars</t>
  </si>
  <si>
    <t>AtbhzzzSqb8</t>
  </si>
  <si>
    <t>https://youtu.be/IuB42wyoPMs</t>
  </si>
  <si>
    <t>Fisher, Luke  ALE of Halobacterium salinarum NRC-1 &amp; Escherichia coli MG1655 under MgCl2 stress</t>
  </si>
  <si>
    <t>IuB42wyoPMs</t>
  </si>
  <si>
    <t>https://youtu.be/NEOFQLjNoYY</t>
  </si>
  <si>
    <t>DiGiacomo, Juliana  The Environment as a Driving Force in the Coevolution of Ferredoxin Termini</t>
  </si>
  <si>
    <t>NEOFQLjNoYY</t>
  </si>
  <si>
    <t>https://youtu.be/PNVfyOUd4q0</t>
  </si>
  <si>
    <t>Jia, Tony  Liquid Crystal Peptide DNA Coacervates in the Context of Prebiotic Molecular Evolution</t>
  </si>
  <si>
    <t>PNVfyOUd4q0</t>
  </si>
  <si>
    <t>https://youtu.be/WbYEGUjbi8M</t>
  </si>
  <si>
    <t>Collins, Maxwell  Modelling Titan Using ROCKE-3D GCM</t>
  </si>
  <si>
    <t>WbYEGUjbi8M</t>
  </si>
  <si>
    <t>https://youtu.be/Yjq47LYcIkc</t>
  </si>
  <si>
    <t>Biswas, Sudipta  Invitro reconstitution of protocellular divisionary mechanism</t>
  </si>
  <si>
    <t>Yjq47LYcIkc</t>
  </si>
  <si>
    <t>https://youtu.be/ZDco0mV0h3Q</t>
  </si>
  <si>
    <t>Gonçalves, Gabriel  Biogenicity influences in Fe2+ minerals by extreme acidophilic bacterium</t>
  </si>
  <si>
    <t>ZDco0mV0h3Q</t>
  </si>
  <si>
    <t>https://youtu.be/aWDA6Yw2cBs</t>
  </si>
  <si>
    <t>He, Yuanyuan  Search for life on Mars  detection of DNA with TMAH thermochemolysis on SAM &amp; MOMA</t>
  </si>
  <si>
    <t>aWDA6Yw2cBs</t>
  </si>
  <si>
    <t>https://youtu.be/bXbTUsgsNLM</t>
  </si>
  <si>
    <t>Kreusch, Marianne  UVC resistance in non-pigmented yeasts isolated from the Atacama Desert</t>
  </si>
  <si>
    <t>bXbTUsgsNLM</t>
  </si>
  <si>
    <t>https://youtu.be/d4o_wH7OUeA</t>
  </si>
  <si>
    <t>Fernandes Martins, Maria Clara  Fluid mixing on early Earth &amp; analog hydrothermal environments</t>
  </si>
  <si>
    <t>d4o_wH7OUeA</t>
  </si>
  <si>
    <t>https://youtu.be/fw5BjISgYKc</t>
  </si>
  <si>
    <t>Gusmão, Ana Carolina  Chemosynthetic production in extreme temperatures &amp; implications for life</t>
  </si>
  <si>
    <t>fw5BjISgYKc</t>
  </si>
  <si>
    <t>https://youtu.be/hnAINuujDls</t>
  </si>
  <si>
    <t>Kahana, Amit  High Probability Emergence by Chemical Kinetics &amp; Molecular Dynamics Simulations</t>
  </si>
  <si>
    <t>hnAINuujDls</t>
  </si>
  <si>
    <t>https://youtu.be/xBskRZu1L3w</t>
  </si>
  <si>
    <t>Borowska, Ewa  Red algae as source of photosynthesis under gamma radiation during space exploration</t>
  </si>
  <si>
    <t>xBskRZu1L3w</t>
  </si>
  <si>
    <t>https://youtu.be/y8bpXdTBHjk</t>
  </si>
  <si>
    <t>Athanasopoulos, Dimitrios  Ancient asteroid families &amp; the first glimpse of our early Solar System</t>
  </si>
  <si>
    <t>y8bpXdTBHjk</t>
  </si>
  <si>
    <t>https://youtu.be/D0TT6RoZ4uA</t>
  </si>
  <si>
    <t>Hirakawa, Yuta  Abiotic selective synthesis of ribose 5’-phosphate in borate-rich environments</t>
  </si>
  <si>
    <t>D0TT6RoZ4uA</t>
  </si>
  <si>
    <t>https://youtu.be/VRYQV4n1V1k</t>
  </si>
  <si>
    <t>Lichtenberg, Tim  Molten exoplanets as a window into the earliest Earth</t>
  </si>
  <si>
    <t>VRYQV4n1V1k</t>
  </si>
  <si>
    <t>https://youtu.be/YyQH1KQsWHk</t>
  </si>
  <si>
    <t>Jonnalagedda, Padmaja  Automated Detection &amp; Characterization of Biosignatures &amp; Origins of Life</t>
  </si>
  <si>
    <t>YyQH1KQsWHk</t>
  </si>
  <si>
    <t>https://youtu.be/yOO0WwkMmuo</t>
  </si>
  <si>
    <t>Fulford, Avery  Comparative genomic analysis of halophilic archaeon Halosimplex carlsbadense</t>
  </si>
  <si>
    <t>yOO0WwkMmuo</t>
  </si>
  <si>
    <t>https://youtu.be/1fsJg7NJxKk</t>
  </si>
  <si>
    <t>Dobson, Michaela, Flashtalk  The first 3D image from drillcore of the oldest evidence of life...</t>
  </si>
  <si>
    <t>1fsJg7NJxKk</t>
  </si>
  <si>
    <t>https://youtu.be/2mLusKHA6Po</t>
  </si>
  <si>
    <t>DasGupta, Saurja, Flashtalk  Prebiotic RNA assembly   Chemistry, catalysis, and compartmentalization</t>
  </si>
  <si>
    <t>2mLusKHA6Po</t>
  </si>
  <si>
    <t>https://youtu.be/7ZMyrlgu8Wc</t>
  </si>
  <si>
    <t>Elegado, Aljon Francis Koji, Flashtalk  Biogeochemistry of iron-rich hydrothermal vent sediments...</t>
  </si>
  <si>
    <t>7ZMyrlgu8Wc</t>
  </si>
  <si>
    <t>https://youtu.be/DScDvb_iYrM</t>
  </si>
  <si>
    <t>Squicciarini, Vito  Searching for the oxygen footprint of light-harvesting organisms</t>
  </si>
  <si>
    <t>DScDvb_iYrM</t>
  </si>
  <si>
    <t>https://youtu.be/EJcAnlsrmSk</t>
  </si>
  <si>
    <t>Biswas, Sudipta, Flashtalk  Invitro reconstitution of protocellular divisionary mechanism</t>
  </si>
  <si>
    <t>EJcAnlsrmSk</t>
  </si>
  <si>
    <t>https://youtu.be/FAv1vFjmbZw</t>
  </si>
  <si>
    <t>Nekola Novakova, Julie  Life Beyond Us  Astrobiology Outreach Through Science Fiction</t>
  </si>
  <si>
    <t>FAv1vFjmbZw</t>
  </si>
  <si>
    <t>https://youtu.be/JZ-mQNn90ng</t>
  </si>
  <si>
    <t>Thelen, Alexander  Exploring Titan’s Atmospheric Chemistry and Dynamical State with ALMA</t>
  </si>
  <si>
    <t>JZ-mQNn90ng</t>
  </si>
  <si>
    <t>https://youtu.be/M_cQnnAEXAM</t>
  </si>
  <si>
    <t>Peng, Zhen  A mechanism of abiogenesis based on shared principles of complex autocatalytic systems</t>
  </si>
  <si>
    <t>M_cQnnAEXAM</t>
  </si>
  <si>
    <t>https://youtu.be/MbMiJWTzj8A</t>
  </si>
  <si>
    <t>Nozaki, Shunsuke  Icy Satellite Habitability  Subsurface Ocean Viscosity of Aqueous MgSO4 Solutions</t>
  </si>
  <si>
    <t>MbMiJWTzj8A</t>
  </si>
  <si>
    <t>https://youtu.be/NOg4FAKD5dg</t>
  </si>
  <si>
    <t>Vervoort, Pam  The influence of Jupiter on the Earth’s astronomical cycles  implications</t>
  </si>
  <si>
    <t>NOg4FAKD5dg</t>
  </si>
  <si>
    <t>https://youtu.be/NykpjXlTDEQ</t>
  </si>
  <si>
    <t>Mullikin, Ella  Metal-sulfides &amp; complex coacervate biomolecule compartments in hydrothermal vents</t>
  </si>
  <si>
    <t>NykpjXlTDEQ</t>
  </si>
  <si>
    <t>https://youtu.be/Q6e1UVpE2FE</t>
  </si>
  <si>
    <t>Schaible, George  Cellular differentiation within multicellular magnetotactic bacteria  implications</t>
  </si>
  <si>
    <t>Q6e1UVpE2FE</t>
  </si>
  <si>
    <t>https://youtu.be/R1WZ4qxkig0</t>
  </si>
  <si>
    <t>Swaminathan, Lakshmipriya  Mathematical measures of environmental complexity as a marker of life</t>
  </si>
  <si>
    <t>R1WZ4qxkig0</t>
  </si>
  <si>
    <t>https://youtu.be/WQRXPSLekCg</t>
  </si>
  <si>
    <t>Phillips, Daniel  An expanded phylogeny of Cyanobacteria with a focus on intein distribution</t>
  </si>
  <si>
    <t>WQRXPSLekCg</t>
  </si>
  <si>
    <t>https://youtu.be/XUNfoo0SOCs</t>
  </si>
  <si>
    <t>Sharma, Siddhant  Computational modeling of autocatalytic prebiotic reaction networks</t>
  </si>
  <si>
    <t>XUNfoo0SOCs</t>
  </si>
  <si>
    <t>https://youtu.be/bQnRVlK_mN0</t>
  </si>
  <si>
    <t>DiGiacomo, Juliana, Flashtalk  The Environment as a Driving Force in Coevolution of Ferredoxin...</t>
  </si>
  <si>
    <t>bQnRVlK_mN0</t>
  </si>
  <si>
    <t>https://youtu.be/f8rGoGV2vz4</t>
  </si>
  <si>
    <t>Tran, Quoc  Towards a Two-Phase Silica-Borate Mediated Formose Reaction</t>
  </si>
  <si>
    <t>f8rGoGV2vz4</t>
  </si>
  <si>
    <t>https://youtu.be/h9TObBuew-4</t>
  </si>
  <si>
    <t>Malloy, John  Universal Life Detection Revealed By Small Molecule Chemistry</t>
  </si>
  <si>
    <t>h9TObBuew-4</t>
  </si>
  <si>
    <t>https://youtu.be/juorja1-yCw</t>
  </si>
  <si>
    <t>Vincent, Lena  A chemical ecosystem selection framework for studying lifelike chemical systems</t>
  </si>
  <si>
    <t>juorja1-yCw</t>
  </si>
  <si>
    <t>https://youtu.be/l-hjFUOfrGM</t>
  </si>
  <si>
    <t>Napoleoni, Maryse  Analog experiments for the detection of bacterial biosignatures in ice grains</t>
  </si>
  <si>
    <t>l-hjFUOfrGM</t>
  </si>
  <si>
    <t>https://youtu.be/pIoQb1mo6rA</t>
  </si>
  <si>
    <t>Clodoré, Laura, Flasktalk  Identifying biosignatures in a Mars-analogue volcanic rock</t>
  </si>
  <si>
    <t>pIoQb1mo6rA</t>
  </si>
  <si>
    <t>https://youtu.be/pMSvbj0et90</t>
  </si>
  <si>
    <t>Smith, Harrison  Seeding Biochemistry on Other Worlds  Enceladus as a Case Study</t>
  </si>
  <si>
    <t>pMSvbj0et90</t>
  </si>
  <si>
    <t>https://youtu.be/remzKL7XiA0</t>
  </si>
  <si>
    <t>Takagi, Yuta  Using Digital Life Sims to Examine the Evolutionary Origin of Cellularity &amp; Metabolism</t>
  </si>
  <si>
    <t>remzKL7XiA0</t>
  </si>
  <si>
    <t>https://youtu.be/t1s_c4n5k-Q</t>
  </si>
  <si>
    <t>Plum, Alex  Spatial Structure in Autocatalytic Chemical Ecosystems at the Origin of Life</t>
  </si>
  <si>
    <t>t1s_c4n5k-Q</t>
  </si>
  <si>
    <t>https://youtu.be/u-mysSiJqGU</t>
  </si>
  <si>
    <t>Walton, Craig  Probing the Dehydration Features of Gypsum from Cold to High Temperature Settings</t>
  </si>
  <si>
    <t>AbGradCon 2021
This year marks the first all-virtual Astrobiology Graduate Conference, the NASA-sponsored astrobiology conference for and by early career scientists interested in the field of astrobiology. AbGradCon will be conducted entirely within Gather Town, a virtual 2D conference space, along with pre-recorded talks on YouTube, and messaging via Discord.
AbGradCon Organizing Team:
ELSI Organizing Committee: Tony Z. Jia (Chair), Kristin N. Johnson-Finn (Co-chair), Irene Bonati, Kosuke Fujishima, Paula Prondzinsky, Harrison B. Smith, Natsumi Noda, Yamei Li, Kang Wei Lim
External Organizers: Alma Ceja, Julia McGonigle, Lena Vincent, Natalie Grefenstette, Niraja V. Bapat, Petar Penev, Shreyas Vissapragada, Tyler Roche, Osama Alian, Wataru Takahagi, Marc Neveu
Gather Town Design and Media Management by Mike Toillion (NASA Astrobiology Program)
abgradcon.org
astrobiology.nasa.gov</t>
  </si>
  <si>
    <t>u-mysSiJqGU</t>
  </si>
  <si>
    <t>https://youtu.be/x2-2fn6Egsg</t>
  </si>
  <si>
    <t xml:space="preserve">Dujardin, Alix, Flashtalk  How did first life emerge on terrestrial planets </t>
  </si>
  <si>
    <t>x2-2fn6Egsg</t>
  </si>
  <si>
    <t>https://youtu.be/-e90QLf4OGw</t>
  </si>
  <si>
    <t>Govinda Raj, Chinmayee, Flashtalk  Contactless conductivity detector for an icy ocean world impactor</t>
  </si>
  <si>
    <t>-e90QLf4OGw</t>
  </si>
  <si>
    <t>https://youtu.be/09PXL2v_81A</t>
  </si>
  <si>
    <t>Jones, Gabrielle, Flashtalk  Detectability of Surface Biosignatures for Directly Imaged Exoplanets</t>
  </si>
  <si>
    <t>09PXL2v_81A</t>
  </si>
  <si>
    <t>https://youtu.be/217gOhJhHaE</t>
  </si>
  <si>
    <t>Nekola Novakova, Julie, Flashtalk  Life Beyond Us  Astrobiology Outreach Through Science Fiction</t>
  </si>
  <si>
    <t>217gOhJhHaE</t>
  </si>
  <si>
    <t>https://youtu.be/3joh-IXJfiA</t>
  </si>
  <si>
    <t>Nan, Jingbo, Flashtalk  Abiotic organic synthesis in serpentinites from the subduction zone</t>
  </si>
  <si>
    <t>3joh-IXJfiA</t>
  </si>
  <si>
    <t>https://youtu.be/46pgMNxE7WE</t>
  </si>
  <si>
    <t>Lalande, Florian, Flashtalk  Shedding Light on the Exoplanet Population with Machine Learning</t>
  </si>
  <si>
    <t>46pgMNxE7WE</t>
  </si>
  <si>
    <t>https://youtu.be/5Z8XlEMp0vI</t>
  </si>
  <si>
    <t>Elkassas, Sabrina  Subseafloor chemolithoautorophs as models for potential life on Ocean Worlds</t>
  </si>
  <si>
    <t>5Z8XlEMp0vI</t>
  </si>
  <si>
    <t>https://youtu.be/65gijVTrw0c</t>
  </si>
  <si>
    <t>Peng, Zhen, Flashtalk  Abiogenesis mediated by seed-dependent autocatalytic systems</t>
  </si>
  <si>
    <t>65gijVTrw0c</t>
  </si>
  <si>
    <t>https://youtu.be/6OTfgVh6Bkc</t>
  </si>
  <si>
    <t>Ni, Ziqin  Making Prebiotic Organics from Hadean Crust via Hypervelocity Impacts</t>
  </si>
  <si>
    <t>6OTfgVh6Bkc</t>
  </si>
  <si>
    <t>https://youtu.be/HvOaFV1BSWM</t>
  </si>
  <si>
    <t>Herriman, Teddy  On the Comparative Complexity of Cells</t>
  </si>
  <si>
    <t>HvOaFV1BSWM</t>
  </si>
  <si>
    <t>https://youtu.be/JQe5qG2D9Ks</t>
  </si>
  <si>
    <t>Ehreiser, Anouk  Raman spectroscopy of Mars analogue samples relevant to the ExoMars 2022 mission</t>
  </si>
  <si>
    <t>JQe5qG2D9Ks</t>
  </si>
  <si>
    <t>https://youtu.be/JZ3lJ3E_gzo</t>
  </si>
  <si>
    <t>Ni, Ziqin, Flashtalk  Making Prebiotic Organics from Hadean Crust via Hypervelocity Impacts</t>
  </si>
  <si>
    <t>JZ3lJ3E_gzo</t>
  </si>
  <si>
    <t>https://youtu.be/LPYFw2ku0wI</t>
  </si>
  <si>
    <t>Sharma, Siddhant, Flashtalk  In-Silico modeling of reaction networks involved in prebiotic chemistry</t>
  </si>
  <si>
    <t>LPYFw2ku0wI</t>
  </si>
  <si>
    <t>https://youtu.be/MYeWRYYsE-c</t>
  </si>
  <si>
    <t>Jia, Tony, Flashtalk  Liquid Crystal Peptide DNA Coacervates in the Context of Prebiotic...</t>
  </si>
  <si>
    <t>MYeWRYYsE-c</t>
  </si>
  <si>
    <t>https://youtu.be/PPyH87Lr8g0</t>
  </si>
  <si>
    <t>Takagi, Yuta, Flashtalk  Simulating the Origin of Cellularity &amp; Metabolism</t>
  </si>
  <si>
    <t>PPyH87Lr8g0</t>
  </si>
  <si>
    <t>https://youtu.be/RiwxDMr0ev4</t>
  </si>
  <si>
    <t>Deal, Alexandra  Water-Air Interfaces &amp; ester-mediated peptide bond formation</t>
  </si>
  <si>
    <t>RiwxDMr0ev4</t>
  </si>
  <si>
    <t>https://youtu.be/VphGiWKDv1c</t>
  </si>
  <si>
    <t>Vissapragada, Shreyas  The Evolving Atmospheres of Young Planets Revealed in Metastable Helium</t>
  </si>
  <si>
    <t>VphGiWKDv1c</t>
  </si>
  <si>
    <t>https://youtu.be/WY-iuehHMuI</t>
  </si>
  <si>
    <t>Seo, Kaito  Solubility &amp; distribution of organics &amp; inorganics to liquid CO2 &amp; the origin of life</t>
  </si>
  <si>
    <t>WY-iuehHMuI</t>
  </si>
  <si>
    <t>https://youtu.be/XESz0gCuieA</t>
  </si>
  <si>
    <t>Payne, Devon, Flashtalk  Reductive Dissolution of Pyrite by Primitive Methanogens</t>
  </si>
  <si>
    <t>XESz0gCuieA</t>
  </si>
  <si>
    <t>https://youtu.be/YIU0tJ1jRz8</t>
  </si>
  <si>
    <t>Macey, Michael, Flashtalk  Colour Peak  An analogue environment for the waters of late Noachian Mars</t>
  </si>
  <si>
    <t>YIU0tJ1jRz8</t>
  </si>
  <si>
    <t>https://youtu.be/c2LUTTX9tLQ</t>
  </si>
  <si>
    <t>Stolar, Tomislav  Mechanochemical prebiotic peptide bond formation in the absence of water</t>
  </si>
  <si>
    <t>c2LUTTX9tLQ</t>
  </si>
  <si>
    <t>https://youtu.be/ij5STRHqijM</t>
  </si>
  <si>
    <t>Naseem, Mariam, Flashtalk  The NASA's Ask An Astrobiologist  An Avenue for Science Communication</t>
  </si>
  <si>
    <t>ij5STRHqijM</t>
  </si>
  <si>
    <t>https://youtu.be/kphn0L-wlwc</t>
  </si>
  <si>
    <t>Klempay, Benjamin  Flexible haloarchaeal genomes stretch the limits of life in hypersaline brines</t>
  </si>
  <si>
    <t>kphn0L-wlwc</t>
  </si>
  <si>
    <t>https://youtu.be/m6AY_TvMmdQ</t>
  </si>
  <si>
    <t>Prondzinsky, Paula  Single-Cell &amp; Genomically Resolved Analytical Techniques &amp; Methanogenic Archaea</t>
  </si>
  <si>
    <t>m6AY_TvMmdQ</t>
  </si>
  <si>
    <t>https://youtu.be/niTX6ai2Jqc</t>
  </si>
  <si>
    <t>Jonnalagedda, Padmaja, Flashtalk  Automated Detection &amp; Characterization of Biosignatures...</t>
  </si>
  <si>
    <t>niTX6ai2Jqc</t>
  </si>
  <si>
    <t>https://youtu.be/rwlZO86_dLU</t>
  </si>
  <si>
    <t>Joshi, Manesh, Flashtalk  Spontaneous emergence of membrane-forming protoamphiphiles...</t>
  </si>
  <si>
    <t>rwlZO86_dLU</t>
  </si>
  <si>
    <t>https://youtu.be/vy12CZsaqvA</t>
  </si>
  <si>
    <t>Fulford, Avery, Flashtalk  Comparative genomic analysis of 250-million-year-old halophilic...</t>
  </si>
  <si>
    <t>vy12CZsaqvA</t>
  </si>
  <si>
    <t>https://youtu.be/ygmmapEcwpw</t>
  </si>
  <si>
    <t>Schaible, Micah  Formation of large amino acid enantiomeric excesses on magnetized surfaces</t>
  </si>
  <si>
    <t>ygmmapEcwpw</t>
  </si>
  <si>
    <t>https://youtu.be/AOQ6D7lDunQ</t>
  </si>
  <si>
    <t>Iakubivskyi, Iaroslav, Flashtalk  OPIC instrument on Comet Interceptor mission</t>
  </si>
  <si>
    <t>AOQ6D7lDunQ</t>
  </si>
  <si>
    <t>https://youtu.be/LL5XEs_YgK8</t>
  </si>
  <si>
    <t>AbGradCon 2021  Welcome to GatherTown!</t>
  </si>
  <si>
    <t>Welcome to GatherTown and AbGradCon 2021!
This video gives a quick overview of the AbGradCon virtual conference space within GatherTown, including tips &amp; tricks for moving around and interacting in the space, as well as some best practices for a good conference experience.
Still have questions? Leave a note on the #gathertown-help discord channel!</t>
  </si>
  <si>
    <t>LL5XEs_YgK8</t>
  </si>
  <si>
    <t>https://youtu.be/VB7Uw4cBLVo</t>
  </si>
  <si>
    <t>Li-Hau, Fatima, Flashtalk  Thermodynamics, kinetics, and the importance of functional guilds...</t>
  </si>
  <si>
    <t>VB7Uw4cBLVo</t>
  </si>
  <si>
    <t>https://youtu.be/cGh7mmEHnQU</t>
  </si>
  <si>
    <t>Penev, Petar, Flashtalk  ProteoVision  web server for advanced visualization of ribosomal proteins</t>
  </si>
  <si>
    <t>cGh7mmEHnQU</t>
  </si>
  <si>
    <t>https://youtu.be/d_VnuYu0VVI</t>
  </si>
  <si>
    <t>Fifer, Lucas, Flashtalk  Gas and isotopic fractionation in the Enceladus ocean-plume system</t>
  </si>
  <si>
    <t>d_VnuYu0VVI</t>
  </si>
  <si>
    <t>https://youtu.be/fVZaOfYDK7Q</t>
  </si>
  <si>
    <t>Roche, Tyler, Flashtalk  Ketoses &amp; the nature of Prebiotic Sugar-Forming Reactions</t>
  </si>
  <si>
    <t>fVZaOfYDK7Q</t>
  </si>
  <si>
    <t>https://youtu.be/vXNWB3H7taU</t>
  </si>
  <si>
    <t>Matange, Kavita, Flashtalk  Characterization of the Minimum Ribosome</t>
  </si>
  <si>
    <t>vXNWB3H7taU</t>
  </si>
  <si>
    <t>https://youtu.be/vwQ-Kcj7UNA</t>
  </si>
  <si>
    <t>Nadeem, Mian Behzad, Flashtalk  Proliferation and Survival Analysis of Rhizosphere Soil Bacteria...</t>
  </si>
  <si>
    <t>vwQ-Kcj7UNA</t>
  </si>
  <si>
    <t>https://youtu.be/7lkb7eK_XqQ</t>
  </si>
  <si>
    <t>Watanabe, Yasuto  Behavior of Earth-like planets with marine biosphere</t>
  </si>
  <si>
    <t>7lkb7eK_XqQ</t>
  </si>
  <si>
    <t>https://youtu.be/T0dKBzVoFRI</t>
  </si>
  <si>
    <t>Yesilbas, Merve, Flashtalk  Probing Dehydration Features of Gypsum from Cold to High Temperature...</t>
  </si>
  <si>
    <t>T0dKBzVoFRI</t>
  </si>
  <si>
    <t>https://youtu.be/_4acUkXra9o</t>
  </si>
  <si>
    <t>Poudel, Saroj, Flashtalk  Reconstructing primordial hydrogenase</t>
  </si>
  <si>
    <t>_4acUkXra9o</t>
  </si>
  <si>
    <t>https://youtu.be/estwHtAdbo8</t>
  </si>
  <si>
    <t>Roussel, Anais  Biomarker Preservation on the Irradiated Martian Surface</t>
  </si>
  <si>
    <t>estwHtAdbo8</t>
  </si>
  <si>
    <t>https://youtu.be/uoNIIr17qEM</t>
  </si>
  <si>
    <t>Pir Cakmak, Fatma  Prebiotically-relevant low polyion multivalency &amp; membraneless compartments</t>
  </si>
  <si>
    <t>uoNIIr17qEM</t>
  </si>
  <si>
    <t>https://youtu.be/zgsbtfuEnk8</t>
  </si>
  <si>
    <t>Plattner, Taylor  Potential Biomarkers in Planetary-Analog Brine Environments  Implications for Mars</t>
  </si>
  <si>
    <t>zgsbtfuEnk8</t>
  </si>
  <si>
    <t>https://youtu.be/ImzCAlkOnoE</t>
  </si>
  <si>
    <t>NASA Workshop Without Walls  Serpentinizing Systems Science (Day 3)</t>
  </si>
  <si>
    <t>NASA Workshop Without Walls: Serpentinizing Systems Science
Date: January 31, 2017
Compelling terrestrial evidence records active and ancient serpentinization, the process that occurs when ultramafic rocks come into contact with water. This process may have been active on the surface and subsurface of Mars, beneath the surface of icy satellites such as Enceladus and Europa, and beyond. On Earth, these geochemical interactions support distinct microbial ecosystems.
The purpose of this workshop is to highlight recent advances in understanding how Serpentinizing Systems function chemically and biologically within our Solar System.
AGENDA
Day 1
0900 Introduction by Alexis Templeton
0915 Topic overview by Billy Brazelton
0930 Invited Speaker: Susan Lang, Carbon in serpentinite-hosted systems
0955 Invited Speaker: Everett Shock, Geochemical Bioenergetics of Serpentinizing Systems
1020 Break
1035 Invited Speaker: Matt Schrenk, Serpentinization in Continental Settings: Insights into Subsurface Biogeochemistry
1100 Invited Speaker: Beth Orcutt, Life in serpentinizing systems below the seafloor: Opportunities and Challenges
1130 Contributed ‘pop-up’ talks
1200 End of Day 1
Day 2
0900 Brief review of Day 1 by Billy Brazelton
0915 Topic overview by Tom McCollom
0930 Invited Speaker: Frieder Klein, Theoretical &amp; experimental constraints on seafloor serpentinization
0955 Invited Speaker: Lisa Mayhew, Tracing iron and mineralogical transformations in low temperature serpentinization reaction systems
1020 Break
1035 Invited Speaker: Sanjoy Som, Biological potential of serpentinizing systems
1100 Invited Speaker: Mike Russell, Serpentinization was the mother of life: Not its sister!
1130 Contributed ‘pop-up’ talks
1200 End of Day 2
Day 3
0900 Brief review of Day 1 by Tom McCollom
0915 Topic overview by Steve Vance
0930 Invited Speaker: Christophe Sotin, Evidences for extraterrestrial hydrated silicates
0955 Invited Speaker: Elena Amador, Serpentine as a mineral tracer for past habitable environments on Mars
1020 Break
1035 Invited Speaker: Marc Neveu, Serpentinization on Small Bodies
1100 Invited Speaker: Christophe Glein, The Geochemistry of Enceladus’ Ocean toward the End of the Cassini Mission
1130 Contributed ‘pop-up’ talks
1200 End of Day 3
Workshop Resources:
https://astrobiology.nasa.gov/nai/seminars/featured-seminar-channels/workshops-without-walls/2017/1/31/serpentinizing-systems-science/index.html</t>
  </si>
  <si>
    <t>ImzCAlkOnoE</t>
  </si>
  <si>
    <t>https://youtu.be/Pb1YTTzQcNI</t>
  </si>
  <si>
    <t>NASA Workshop Without Walls  Serpentinizing Systems Science (Day 1)</t>
  </si>
  <si>
    <t>Pb1YTTzQcNI</t>
  </si>
  <si>
    <t>https://youtu.be/UWx4NeUnbSs</t>
  </si>
  <si>
    <t>NASA Workshop Without Walls  Serpentinizing Systems Science (Day 2)</t>
  </si>
  <si>
    <t>UWx4NeUnbSs</t>
  </si>
  <si>
    <t>2021 10 20</t>
  </si>
  <si>
    <t>https://youtu.be/HR7IB4Dho4I</t>
  </si>
  <si>
    <t>NASA Workshop Without Walls  Astrovirology (Day 2)</t>
  </si>
  <si>
    <t>NASA Workshop Without Walls: Astrovirology
Dates: Wed, Sept 18 8:00AM – 12:00PM PDT &amp; Thurs, Sept 19 1:00PM – 5:00PM PDT
The National Aeronautics and Space Administration (NASA) Astrobiology Institute (NAI) is hosting a virtual Workshop Without Walls on Astrovirology to review and advance the science of understanding what a virus is, their origin, ecology, impact on evolution, and their role in exobiology as a biosignature.
This virtual workshop will be over two half-days to enabled global scientific exchange with no attendance costs or travel required. Topics covered will presented in a manner to reach a range of scientific understanding including students, researchers, educators, science writers, and members of the general public.
This virtual workshop will consist of presentations and time for questions or discussion periods, facilitated through an online multi-user video-conferencing system hosted by the technical facilities of the NAI.
Science Organizing Committee:
Gareth (Gary) Trubl, Lawrence Livermore National Lab, Trubl1@llnl.gov
Kathryn Bywaters, NASA Ames/SETI, kathryn.f.bywaters@nasa.gov
Kenneth Stedman, Portland State University, kstedman@pdx.edu
Penelope Boston, NASA Ames, penelope.j.boston@nasa.gov
Schedule:
Day 1 – Wednesday, September 18, 2019, 8:00AM – 12:00PM PDT
Theme: Origins and Evolution
8:00–8:30 | Welcome and Introductions | Penny Boston, Ken Stedman
8:30–9:00 | Detecting Life Universally (in Water) | Steven Benner (Foundation For Applied Molecular Evolution, USA)
9:00–9:30 | Small Circular DNA Viruses: The muddy “playground” of recombinant, reassortant, and highly diverse viruses | Arvind Varsani (Arizona State University, USA)
9:30–10:00 | Viruses never do as they’re told, and there’s a good reason for it: bacteria-phage coevolution as a driver of diversity | Britt Koskella (University of California Berkeley, USA)
10:00–10:30 | Viral symbiosis: New rules for pre-cellular evolutionary tempo and mode | Rachel Whitaker (University of Illinois Urbana-Champaign, USA)
10:30–10:40 | Break
10:40–11:10 | Viral infection modes and invasion fitness across a continuum from lysis to latency | Joshua Weitz (Georgia Institute of Technology, USA)
11:10–11:40 | Possibilities and pitfalls of expanded host range mutations | Siobain Duffy (Rutgers University, USA)
11:40–12:00 | Closing remarks | Ken Stedman
Day 2 – Thursday, September 19, 2019, 1:00PM – 5:00PM PDT
Theme: Ecology and Exobiology
1:00–1:10 | Opening remarks | Ken Stedman
1:10–1:50 | Virus taxonomy: What is it and why should I care? | Evelien Adriaenssens (Quadram Institute Bioscience, UK)
1:50–2:20 | Astrovirology in marine systems: how virus-microbe interactions accelerate evolution and generate organismal diversity | Nigel Goldenfeld (University of Illinois Urbana-Champaign, USA)
2:20–3:00 | Viral ecogenomics: exploring viral diversity and virus-host interactions from metagenomes | Simon Roux (Joint Genome Institute, USA)
3:00–3:30 | Life detection and viruses as biosignatures | Kathryn Bywaters (NASA Ames/SETI, USA)
3:30–3:40 | Break
3:40–4:10 | Using stable isotopes to track viruses in soils | Gary Trubl (Lawrence Livermore National Lab USA)
4:10–4:40 | Astrovirology – What’s missing? | Ken Stedman (Portland State University, USA)
4:40–5:00 | Acknowledgements | Penny Boston, Ken Stedman, Gary Trubl, Kathy Bywaters
Workshop Resources:
https://astrobiology.nasa.gov/nai/seminars/featured-seminar-channels/workshops-without-walls/2019/9/18/astrovirology/index.html</t>
  </si>
  <si>
    <t>HR7IB4Dho4I</t>
  </si>
  <si>
    <t>https://youtu.be/pG5lQvciGpo</t>
  </si>
  <si>
    <t>NASA Workshop Without Walls  Astrovirology (Day 1)</t>
  </si>
  <si>
    <t>pG5lQvciGpo</t>
  </si>
  <si>
    <t>2021 10 04</t>
  </si>
  <si>
    <t>https://youtu.be/xw9C5OaW4Pk</t>
  </si>
  <si>
    <t>Cataloguing Habitable Worlds &amp; the Future of Arecibo with Prof. Abel Mendez!</t>
  </si>
  <si>
    <t>Our guest is Prof. Abel Méndez, a planetary astrobiologist and Director of the Planetary Habitability Laboratory at the University of Puerto Rico at Arecibo! His research focuses on the habitability of Earth, the Solar System, and extrasolar planets. Prof. Méndez is best known for developing the Earth Similarity Index, the Visible Paleo-Earth Project, and maintaining the Habitable Exoplanets Catalog, a database of potentially habitable worlds.
What is Ask An Astrobiologist?
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44
Cataloguing Habitable Worlds &amp; the Future of Arecibo
Featuring Prof. Abel Méndez (University of Puerto Rico at Arecibo)
Hosted by Dr. Graham Lau (Blue Marble Space Institute of Science)
Production Assistants:
Sarah Treadwell (Blue Marble Space Institute of Science)
Anurup Mohanty (Blue Marble Space Institute of Science)
Directed by Mike Toillion (NASA Astrobiology Program)
Illustrations by Aaron Gronstal (NASA Astrobiology Program)
Music &amp; Animation by Mike Toillion (NASA Astrobiology Program)</t>
  </si>
  <si>
    <t>xw9C5OaW4Pk</t>
  </si>
  <si>
    <t>2021 09 02</t>
  </si>
  <si>
    <t>https://youtu.be/FMKPz1tuv10</t>
  </si>
  <si>
    <t>Universal Life Detection  Astrobiology &amp; Assembly Theory</t>
  </si>
  <si>
    <t>Universal Life Detection: Astrobiology &amp; Assembly Theory
Featuring Stuart Marshall, Dr. Cole Mathis, Dr. Heather Graham, and Professor Lee Cronin
Directed &amp; Edited by Mike Toillion
Music by Bensound &amp; bdProductions
How do we search for life as we don't know it?
A team of NASA-funded astrobiologists and theoreticians have devised a new method for life detection that applies molecular assembly theory to the search for biosignatures. Rather than look for biological features, the team uses chemical complexity to measure the probability that a scientific sample contains signs of life.
This novel technique will help current and future astrobiology missions to discover life beyond Earth.
astrobiology.nasa.gov</t>
  </si>
  <si>
    <t>FMKPz1tuv10</t>
  </si>
  <si>
    <t>2021 08 28</t>
  </si>
  <si>
    <t>https://youtu.be/Hl7_pdn2MBY</t>
  </si>
  <si>
    <t>From Fieldwork on Earth to Drilling on Mars with Dr. Alfonso Davila</t>
  </si>
  <si>
    <t>Our guest is Dr. Alfonso Davila, an astrobiologist at NASA Ames Research Center! His research focuses on the biological and biosignature potential of terrestrial environments considered to be analogous to extraterrestrial environments, and using that knowledge to develop strategies to search for evidence of life beyond Earth. His current research involves instrument testing in the Atacama desert and Antarctica to inform drilling techniques for the icy regions of Mars.
Check out Dr. Davila's latest publication: Life on Mars: Independent Genesis or Common Ancestor?
https://www.liebertpub.com/doi/10.1089/ast.2020.2397
What is Ask An Astrobiologist?
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43
From Fieldwork on Earth to Drilling on Mars
Featuring Dr. Alfonso Davila (NASA Ames Research Center)
Hosted by Dr. Graham Lau (Blue Marble Space Institute of Science)
Production Assistants:
Sarah Treadwell (Blue Marble Space Institute of Science)
Anurup Mohanty (Blue Marble Space Institute of Science)
Additional Footage Provided by Rafael Luis Méndez Peña
Directed by Mike Toillion (NASA Astrobiology Program)
Illustrations by Aaron Gronstal (NASA Astrobiology Program)
Music &amp; Animation by Mike Toillion (NASA Astrobiology Program)</t>
  </si>
  <si>
    <t>Hl7_pdn2MBY</t>
  </si>
  <si>
    <t>2021 06 23</t>
  </si>
  <si>
    <t>https://youtu.be/9sbiGlvrp1c</t>
  </si>
  <si>
    <t>Asteroids, Agnostic Biosignatures, &amp; Experimental Rock Opera with Dr. Heather Graham</t>
  </si>
  <si>
    <t>Our guest is Dr. Heather Graham, organic geochemist and research associate from the NASA Goddard Space Flight Center. Dr. Graham's research focuses on the scientific development of tools and techniques that can help us identify “agnostic biosignatures” – evidence of living systems that may not share common biochemistry with life on Earth. Dr. Graham is also involved in studying the asteroid samples returned by the Hayabusa 2 mission. In addition to her work as an astrobiologist, she also co-wrote and directed an experimental rock opera about "Hidden Figures" Katherine Johnson, Mary Jackson, and Dorothy Vaughn, more than 2 years before Hollywood.
What is Ask An Astrobiologist?
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42
Asteroids, Agnostic Biosignatures, &amp; Experimental Rock Opera
Featuring Dr. Heather Graham (NASA Goddard Space Flight Center)
Hosted by Dr. Graham Lau (Blue Marble Space Institute of Science)
Production Assistants:
Sarah Treadwell (Blue Marble Space Institute of Science)
Mariam Naseem (Blue Marble Space Institute of Science)
Directed by Mike Toillion (NASA Astrobiology Program)
Illustrations by Aaron Gronstal (NASA Astrobiology Program)
Music &amp; Animation by Mike Toillion (NASA Astrobiology Program)</t>
  </si>
  <si>
    <t>9sbiGlvrp1c</t>
  </si>
  <si>
    <t>2021 05 21</t>
  </si>
  <si>
    <t>https://youtu.be/TxVlh5mhGRQ</t>
  </si>
  <si>
    <t>Everything You Wanted to Know About the OSIRIS-REx Mission to Bennu &amp; Back</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</si>
  <si>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41
Special Panel Episode: OSIRIS-REx Mission to Bennu and Back
Hosted by Dr. Graham Lau (Blue Marble Space Institute of Science)
Featured Guests:
Dr. Eve Berger (Senior Research Scientist, Texas University - Jacobs JETS at NASA Johnson Space Center)
Dr. Jason Dworkin (Senior Scientist, NASA Goddard Space Flight Center)
Dr. Scott Sandford (Research Scientist, NASA Ames Research Center)
Production Assistants:
Sarah Treadwell (Blue Marble Space Institute of Science)
Mariam Naseem (Blue Marble Space Institute of Science)
Directed by Mike Toillion (NASA Astrobiology Program)
Illustrations by Aaron Gronstal (NASA Astrobiology Program)
Music &amp; Animation by Mike Toillion (NASA Astrobiology Program)</t>
  </si>
  <si>
    <t>TxVlh5mhGRQ</t>
  </si>
  <si>
    <t>2021 04 23</t>
  </si>
  <si>
    <t>https://youtu.be/WH8vs4EzbYc</t>
  </si>
  <si>
    <t>Connected By Earth  NASA Earth Day 2021 Animation</t>
  </si>
  <si>
    <t>To celebrate #EarthDay is to celebrate the connection between life and Earth – how it emerged, evolved, and flourishes today. Today and every day, the field of astrobiology recognizes how all life as we know it is intimately connected on our home planet. #ConnectedByEarth
Artwork by Dr. Aaron Gronstal
Animation &amp; Editing by Mike Toillion
Music: Wash Out by Broke For Free
License: https://creativecommons.org/licenses/by-nc-nd/4.0/</t>
  </si>
  <si>
    <t>WH8vs4EzbYc</t>
  </si>
  <si>
    <t>2021 04 21</t>
  </si>
  <si>
    <t>https://youtu.be/g1xQY0qiRjg</t>
  </si>
  <si>
    <t>Ask An Astrobiologist  Robotic Exploration of Caves &amp; Lava Tubes with Dr. Jen Blank</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</si>
  <si>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40
Robotic Exploration of Caves &amp; Lava Tubes with Dr. Jen Blank
Hosted by Dr. Graham Lau (Blue Marble Space Institute of Science)
Featured Guest:
Dr. Jen Blank (NASA Ames Research Center)
Production Assistants:
Sarah Treadwell (Blue Marble Space Institute of Science)
Mariam Naseem (Blue Marble Space Institute of Science)
Directed by Mike Toillion (NASA Astrobiology Program)
Illustrations by Aaron Gronstal (NASA Astrobiology Program)
Music &amp; Animation by Mike Toillion (NASA Astrobiology Program)</t>
  </si>
  <si>
    <t>g1xQY0qiRjg</t>
  </si>
  <si>
    <t>2021 03 29</t>
  </si>
  <si>
    <t>https://youtu.be/Tsy_E7_fR84</t>
  </si>
  <si>
    <t>Ask An Astrobiologist  The Europa Clipper Mission &amp; Europa Lander Concept with Dr. Cynthia Phillips</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</si>
  <si>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39
The Europa Clipper Mission &amp; Europa Lander Concept with Dr. Cynthia Phillips
Hosted by Dr. Graham Lau (Blue Marble Space Institute of Science)
Featured Guest:
Dr. Cynthia Phillips (NASA Jet Propulsion Laboratory)
Production Assistants:
Sarah Treadwell (Blue Marble Space Institute of Science)
Mariam Naseem (Blue Marble Space Institute of Science)
Directed by Mike Toillion (NASA Astrobiology Program)
Illustrations by Aaron Gronstal (NASA Astrobiology Program)
Music &amp; Animation by Mike Toillion (NASA Astrobiology Program)</t>
  </si>
  <si>
    <t>Tsy_E7_fR84</t>
  </si>
  <si>
    <t>2021 02 08</t>
  </si>
  <si>
    <t>https://youtu.be/6YW5b2KWHaI</t>
  </si>
  <si>
    <t>NASA Astrobiology’s Countdown to the Perseverance Mars Rover Landing</t>
  </si>
  <si>
    <t>Find out why astrobiologists are excited for NASA’s Mars 2020 Perseverance Rover mission! Watch the whole series: https://astrobiology.nasa.gov/countdown-to-mars/
Featuring Dr. Stephanie Getty, Dr. Heather Graham, Dr. David Des Marais, Dr. Parag Vaishampayan, Dr. Melissa Rice, Dr. Prabhakar Misra, Dr. Jennifer Glass, Dr. Rakesh Mogul, Dr. Amy Williams, Dr. Edgard Rivera-Valentín, Dr. Alexis Templeton, Dr. Ruben Michael Ceballos, Dr. Nathalie Cabrol, Dr. Justin Filiberto, Tessa Fisher, Dr. Paula Welander, Dr. Kennda Lynch, Dr. Sarah Stewart Johnson, and Dr. Mackenzie Day.
Join us at NASA Astrobiology as we celebrate Mars 2020.
Created by Mike Toillion
Music by Mike Toillion &amp; Sam Doshier</t>
  </si>
  <si>
    <t>6YW5b2KWHaI</t>
  </si>
  <si>
    <t>2021 02 04</t>
  </si>
  <si>
    <t>https://youtu.be/FYpxArtb6pU</t>
  </si>
  <si>
    <t>Everything You Need to Know About the Mars 2020 Perseverance Mission</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</si>
  <si>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38
Special Panel Episode: NASA's Mars 2020 Perseverance Rover Mission
Hosted by Dr. Graham Lau (Blue Marble Space Institute of Science)
Featured Guests:
Dr. Kennda Lynch (Staff Scientist, Lunar &amp; Planetary Institute, USRA)
Dr. Frances Rivera-Hernandez (Assistant Professor, Georgia Tech)
Dr. Svetlana Shkolyar (Postdoctoral Fellow, NASA Goddard Space Flight Center, USRA)
Production Assistants:
Sarah Treadwell (Blue Marble Space Institute of Science)
Mariam Naseem (Blue Marble Space Institute of Science)
Directed by Mike Toillion (NASA Astrobiology Program)
Illustrations by Aaron Gronstal (NASA Astrobiology Program)
Music &amp; Animation by Mike Toillion (NASA Astrobiology Program)</t>
  </si>
  <si>
    <t>FYpxArtb6pU</t>
  </si>
  <si>
    <t>2020 11 25</t>
  </si>
  <si>
    <t>https://youtu.be/F4Os67j7gNs</t>
  </si>
  <si>
    <t>Ask An Astrobiologist  NASA's Dragonfly Mission to Titan with Dr. Melissa Trainer</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</si>
  <si>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37
NASA's Dragonfly Mission to Titan
Hosted by Dr. Graham Lau (Blue Marble Space Institute of Science)
Featured Guest: Dr. Melissa Trainer (Deputy PI, Dragonfly Mission, NASA Goddard Space Flight Center)
Production Assistant: Sarah Treadwell (Blue Marble Space Institute of Science)
Directed by Mike Toillion (NASA Astrobiology Program)
Illustrations by Aaron Gronstal (NASA Astrobiology Program)
Music &amp; Animation by Mike Toillion (NASA Astrobiology Program)</t>
  </si>
  <si>
    <t>F4Os67j7gNs</t>
  </si>
  <si>
    <t>2020 10 30</t>
  </si>
  <si>
    <t>https://youtu.be/NpWYCgTms94</t>
  </si>
  <si>
    <t>Ask An Astrobiologist  Early Career Reflections on the Astrobiology Graduate Conference</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</si>
  <si>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36
Early Career Reflections on the Astrobiology Graduate Conference
Hosted by Dr. Graham Lau (Blue Marble Space Institute of Science)
Featured Guests:
Dr. Sandra Siljeström (Research Scientist, RISE Research Institutes of Sweden)
Dr. Marc Neveu (Research Scientist, NASA Goddard Space Flight Center)
Dr. Lena Noack (Professor &amp; Researcher, Freie Universität Berlin)
Dr. Vlada Stamenković (Research Scientist, Blue Origin)
Production Assistant: Sarah Treadwell (Blue Marble Space Institute of Science)
Directed by Mike Toillion (NASA Astrobiology Program)
Illustrations by Aaron Gronstal (NASA Astrobiology Program)
Music &amp; Animation by Mike Toillion (NASA Astrobiology Program)</t>
  </si>
  <si>
    <t>NpWYCgTms94</t>
  </si>
  <si>
    <t>2020 10 14</t>
  </si>
  <si>
    <t>https://youtu.be/HCrwF4oBCvk</t>
  </si>
  <si>
    <t>OSIRIS-REx &amp; the Origin of Life</t>
  </si>
  <si>
    <t>A historic moment is on the horizon for NASA’s first asteroid sample return mission, OSIRIS-REx. On Oct. 20, the spacecraft will descend to asteroid Bennu’s surface, touch down for a few seconds and collect a sample of the asteroid’s rocks and dust, which will be returned to Earth for study.
NASA astrobiologists Dr. Jason Dworkin and Dr. Scott Sandford explain the importance of the OSIRIS-REx mission in the quest to understand the role that asteroids and other small bodies play in the origins of life on Earth.
#ToBennuAndBack
asteroidmission.org
astrobiology.nasa.gov
Featuring
Dr. Jason Dworkin (NASA Goddard Space Flight Center)
Dr. Scott Sandford (NASA Ames Research Center)
Video &amp; images are courtesy of NASA and its affiliates.
Music by Bensound.com (License certificate #1999293)
Directed &amp; Edited by Mike Toillion
About OSIRIS-REx:
NASA’s Origins, Spectral Interpretation, Resource Identification, Security-Regolith Explorer (OSIRIS-REx) spacecraft is the first U.S. mission to return samples from an asteroid to Earth, addressing multiple NASA Solar System Exploration objectives.
OSIRIS-REx launched from Cape Canaveral on September 8, 2016. OSIRIS-REx completed its 1.2 billion-mile journey to arrive at the asteroid Bennu on December 3, 2018. On October 20th, 2020, it will make its first attempt to capture a sample of the asteroid's regolith.
Asteroids are the leftover debris from the solar system formation process that began over four billion years ago, and they can teach us a lot about the history of the Sun and planets. Bennu may contain the molecular precursors to the origin of life and the Earth’s oceans. Bennu is also a potentially hazardous asteroid that has a relatively high probability of impacting the Earth late in the 22nd century. OSIRIS-REx will determine Bennu’s physical and chemical properties, which could be critical for developing an impact mitigation mission in the future.</t>
  </si>
  <si>
    <t>HCrwF4oBCvk</t>
  </si>
  <si>
    <t>2020 10 01</t>
  </si>
  <si>
    <t>https://youtu.be/_wYFSFZllPo</t>
  </si>
  <si>
    <t>Ask An Astrobiologist  Next Generation Space Telescopes &amp; Technosignatures with Dr. Ravi Kopparapu</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</si>
  <si>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35
Next Generation Space Telescopes &amp; Technosignatures
Hosted by Dr. Graham Lau (Blue Marble Space Institute of Science)
Featured Guest: Dr. Ravi Kopparapu (NASA Goddard Space Flight Center)
Directed by Mike Toillion (NASA Astrobiology Program)
Illustrations by Aaron Gronstal (NASA Astrobiology Program)
Music &amp; Animation by Mike Toillion (NASA Astrobiology Program)</t>
  </si>
  <si>
    <t>_wYFSFZllPo</t>
  </si>
  <si>
    <t>2020 08 12</t>
  </si>
  <si>
    <t>https://youtu.be/znSwg4PE77Y</t>
  </si>
  <si>
    <t>Ask an Astrobiologist  Searching for Technosignatures Beyond Radio Signals with Dr. Jacob Haqq-Misra</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</si>
  <si>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34
Searching for Technosignatures Beyond Radio Signals
Hosted by Dr. Graham Lau (Blue Marble Space Institute of Science)
Featured Guest: Dr. Jacob Haqq-Misra (Blue Marble Space Institute of Science)
Directed by Mike Toillion (NASA Astrobiology Program)
Illustrations by Aaron Gronstal (NASA Astrobiology Program)
Music &amp; Animation by Mike Toillion (NASA Astrobiology Program)</t>
  </si>
  <si>
    <t>znSwg4PE77Y</t>
  </si>
  <si>
    <t>2020 07 29</t>
  </si>
  <si>
    <t>https://youtu.be/9lDU4JAQjuA</t>
  </si>
  <si>
    <t>Countdown to Mars  Dr. Stephanie Getty</t>
  </si>
  <si>
    <t>Find out why astrobiologists are excited for the launch of NASA’s Mars 2020 Perseverance Rover! In this episode, Dr. Stephanie Getty discusses the importance of a multi-pronged approach to exploring Mars and how Perseverance is both building on its predecessors and helping future missions like ExoMars.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t>
  </si>
  <si>
    <t>9lDU4JAQjuA</t>
  </si>
  <si>
    <t>2020 07 28</t>
  </si>
  <si>
    <t>https://youtu.be/a10IdbEMVJ0</t>
  </si>
  <si>
    <t>Countdown to Mars  Dr. Heather Graham</t>
  </si>
  <si>
    <t>Find out why astrobiologists are excited for the launch of NASA’s Mars 2020 Perseverance Rover! In this episode, Dr. Heather Graham discusses some scientific "extras", known as witness tubes and drillable blanks, that the rover is bringing along to increase the accuracy of its experiments.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</si>
  <si>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a10IdbEMVJ0</t>
  </si>
  <si>
    <t>https://youtu.be/nQZsdux58Bk</t>
  </si>
  <si>
    <t>Countdown to Mars  Dr. David Des Marais</t>
  </si>
  <si>
    <t>Find out why astrobiologists are excited for the launch of NASA’s Mars 2020 Perseverance Rover! In this episode, Dr. David Des Marais breaks down the importance of studying the geology and chemistry of early Earth in order to understand the possibilities for ancient life on Mars.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</si>
  <si>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nQZsdux58Bk</t>
  </si>
  <si>
    <t>2020 07 27</t>
  </si>
  <si>
    <t>https://youtu.be/FeDAcwKPe_Q</t>
  </si>
  <si>
    <t>Countdown to Mars  Dr. Parag Vaishampayan</t>
  </si>
  <si>
    <t>Find out why astrobiologists are excited for the launch of NASA’s Mars 2020 Perseverance Rover! In this episode, Dr. Parag Vaishampayan explains how his planetary protection team is creating a genomic inventory of any possible microbial life that could be stowing away onboard Perseverance, and how they're protecting the red planet from contamination.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</si>
  <si>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FeDAcwKPe_Q</t>
  </si>
  <si>
    <t>2020 07 24</t>
  </si>
  <si>
    <t>https://youtu.be/ykTWB6030gs</t>
  </si>
  <si>
    <t>Countdown to Mars  Dr. Prabhakar Misra</t>
  </si>
  <si>
    <t>Find out why astrobiologists are excited for the launch of NASA’s Mars 2020 Perseverance Rover! In this episode, Dr. Prabhakar Misra reflects on the 30-year history of Mars exploration and how it strives to answer key questions in Astrobiology: are we alone in the Universe? is there, or was there ever life on Mars?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</si>
  <si>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ykTWB6030gs</t>
  </si>
  <si>
    <t>2020 07 23</t>
  </si>
  <si>
    <t>https://youtu.be/NC2qPzxtHRw</t>
  </si>
  <si>
    <t>Countdown to Mars  Dr. Melissa Rice</t>
  </si>
  <si>
    <t>Find out why astrobiologists are excited for the launch of NASA’s Mars 2020 Perseverance Rover! In this episode, Dr. Melissa Rice discusses the ins and outs of MASTCAM-Z, Perseverance's vision system and her excitement of the unexpected.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</si>
  <si>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NC2qPzxtHRw</t>
  </si>
  <si>
    <t>2020 07 21</t>
  </si>
  <si>
    <t>https://youtu.be/pQdRenWQzwc</t>
  </si>
  <si>
    <t>Countdown to Mars  Dr. Jennifer Glass</t>
  </si>
  <si>
    <t>Find out why astrobiologists are excited for the launch of NASA’s Mars 2020 Perseverance Rover! In this episode, Dr. Jennifer Glass discusses the importance of methane, a possible biosignature on Mars, and her hope of Perseverance discovering stromatolites, which are geologic structures that are signs of past life.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</si>
  <si>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pQdRenWQzwc</t>
  </si>
  <si>
    <t>2020 07 20</t>
  </si>
  <si>
    <t>https://youtu.be/XVx-BU2GFLI</t>
  </si>
  <si>
    <t>Countdown to Mars  Dr. Rakesh Mogul</t>
  </si>
  <si>
    <t>Find out why astrobiologists are excited for the launch of NASA’s Mars 2020 Perseverance Rover! In this episode, Dr. Rakesh Mogul from Cal Poly Pomona discusses how studying the microbial environment of NASA's spacecraft production facilities can inform Planetary Protection policies and the search for life on Mars.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</si>
  <si>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XVx-BU2GFLI</t>
  </si>
  <si>
    <t>2020 07 17</t>
  </si>
  <si>
    <t>https://youtu.be/cTZIBjv1k4g</t>
  </si>
  <si>
    <t>Countdown to Mars  Dr. Amy Williams</t>
  </si>
  <si>
    <t>Find out why astrobiologists are excited for the launch of NASA’s Mars 2020 Perseverance Rover! In this episode, Dr. Amy Williams discusses the 3 astrobiology goals of this mission: determining the habitability of Jezero crater, searching for geology with the highest potential for biosignature preservation, and searching for evidence of ancient life.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</si>
  <si>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cTZIBjv1k4g</t>
  </si>
  <si>
    <t>2020 07 16</t>
  </si>
  <si>
    <t>https://youtu.be/WzqIiodr8Xc</t>
  </si>
  <si>
    <t>Countdown to Mars  Dr. Edgard Rivera-Valentín</t>
  </si>
  <si>
    <t>Find out why astrobiologists are excited for the launch of NASA’s Mars 2020 Perseverance Rover! In this episode, Dr. Edgard Rivera-Valentín discusses how learning more about the Martian water cycle could reveal its potential for supporting life.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</si>
  <si>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WzqIiodr8Xc</t>
  </si>
  <si>
    <t>2020 07 15</t>
  </si>
  <si>
    <t>https://youtu.be/xlTdls9Hd00</t>
  </si>
  <si>
    <t>Countdown to Mars  Dr. Alexis Templeton</t>
  </si>
  <si>
    <t>Find out why astrobiologists are excited for the launch of NASA’s Mars 2020 Perseverance Rover! In this episode, Dr. Alexis Templeton from the University of Colorado, Boulder, discusses the importance of Perserverance's landing site, Jezero Crater, and how it relates to her fieldwork here on Earth!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</si>
  <si>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xlTdls9Hd00</t>
  </si>
  <si>
    <t>2020 07 14</t>
  </si>
  <si>
    <t>https://youtu.be/ylBsUwVJjMk</t>
  </si>
  <si>
    <t>Countdown to Mars  Dr. Ruben Michael Ceballos</t>
  </si>
  <si>
    <t>Find out why astrobiologists are excited for the launch of NASA’s Mars 2020 Perseverance Rover! In this episode, Dr. Ruben Michael Ceballos from the University of Arkansas discusses NASA's long history of space exploration and the search for extremophiles: organisms that can live under extremely harsh conditions.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</si>
  <si>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ylBsUwVJjMk</t>
  </si>
  <si>
    <t>2020 07 13</t>
  </si>
  <si>
    <t>https://youtu.be/sTBHcOaPIkM</t>
  </si>
  <si>
    <t>Countdown to Mars  Dr. Nathalie Cabrol</t>
  </si>
  <si>
    <t>Find out why astrobiologists are excited for the launch of NASA’s Mars 2020 Perseverance Rover! In this episode, Dr. Nathalie Cabrol, the Director of the Carl Sagan Center at the SETI Institute, who discusses how this mission to Mars is the culmination of years of field work and study on Earth.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</si>
  <si>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sTBHcOaPIkM</t>
  </si>
  <si>
    <t>2020 07 10</t>
  </si>
  <si>
    <t>https://youtu.be/QRs5r0-TFE0</t>
  </si>
  <si>
    <t>Countdown to Mars  Dr. Justin Filiberto</t>
  </si>
  <si>
    <t>Find out why astrobiologists are excited for the launch of NASA’s Mars 2020 Perseverance Rover! In this episode, Dr. Justin Filiberto discusses Jezero crater, the landing site of Perseverance, and how it relates to his field work in geologically similar places on Earth.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</si>
  <si>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QRs5r0-TFE0</t>
  </si>
  <si>
    <t>2020 07 09</t>
  </si>
  <si>
    <t>https://youtu.be/uEi6G7OPpDM</t>
  </si>
  <si>
    <t>Countdown to Mars  Tessa Fisher</t>
  </si>
  <si>
    <t>Find out why astrobiologists are excited for the launch of NASA’s Mars 2020 Perseverance Rover! In this episode, Tessa Fisher, a PhD candidate from the School of Earth &amp; Space Exploration at Arizona State University, discusses her research on the potential habitability of the Martian subsurface, particularly at its icy pole.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</si>
  <si>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uEi6G7OPpDM</t>
  </si>
  <si>
    <t>2020 07 08</t>
  </si>
  <si>
    <t>https://youtu.be/QUoo1d3bnZ4</t>
  </si>
  <si>
    <t>Countdown to Mars  Dr. Paula Welander</t>
  </si>
  <si>
    <t>Find out why astrobiologists are excited for the launch of NASA’s Mars 2020 Perseverance Rover! In this episode, Dr. Paula Welander discusses the importance of returning samples from Mars and the symbol of hope that this mission provides in difficult times.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</si>
  <si>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QUoo1d3bnZ4</t>
  </si>
  <si>
    <t>2020 07 07</t>
  </si>
  <si>
    <t>https://youtu.be/H-FC-s4MXvE</t>
  </si>
  <si>
    <t>Countdown to Mars  Dr. Kennda Lynch</t>
  </si>
  <si>
    <t>Find out why astrobiologists are excited for the launch of NASA’s Mars 2020 Perseverance Rover! In this episode, Dr. Kennda Lynch discusses the importance of the Perseverance landing site, Jezero crater, and if paleolake basins like it could harbor signs of ancient life.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</si>
  <si>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H-FC-s4MXvE</t>
  </si>
  <si>
    <t>2020 07 06</t>
  </si>
  <si>
    <t>https://youtu.be/Q-ik0pxjoXE</t>
  </si>
  <si>
    <t>Countdown to Mars  Dr. Sarah Stewart Johnson</t>
  </si>
  <si>
    <t>Find out why astrobiologists are excited for the launch of NASA’s Mars 2020 Perseverance Rover! In this episode, Dr. Sarah Stewart Johnson discusses the importance of getting samples back from Mars and the search for what she calls "agnostic biosignatures"!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</si>
  <si>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Q-ik0pxjoXE</t>
  </si>
  <si>
    <t>https://youtu.be/-d1OGKahk4g</t>
  </si>
  <si>
    <t>Countdown to Mars  Dr. Mackenzie Day</t>
  </si>
  <si>
    <t>Find out why astrobiologists are excited for the launch of NASA’s Mars 2020 Perseverance Rover! In this episode, Dr. Mackenzie Day from UCLA discusses Martian wind and the rare opportunity presented to study its effects without the usual weather conditions on Earth.
Join us at NASA Astrobiology as we countdown to Mars 2020: the launch of the Perseverance rover! Each weekday from July 1st, 2020 until launch day, we'll be showcasing some of our favorite astrobiologists who study the red planet and share why they are so excited for this upcoming mission.
Created by Mike Toillion
Music by Mike Toillion &amp; Sam Doshier
#CountdownToMars</t>
  </si>
  <si>
    <t>-d1OGKahk4g</t>
  </si>
  <si>
    <t>2020 07 02</t>
  </si>
  <si>
    <t>https://youtu.be/FTZI9BFwitU</t>
  </si>
  <si>
    <t>Countdown To Mars  Series Teaser</t>
  </si>
  <si>
    <t>NASA Astrobiology is kicking off a new short web series starting on July 1st, 2020! We will be releasing a video a day until the launch of Perseverance, showcasing some of our favorite astrobiologists and their perspective on why this mission is so important.
Stay tuned!
Music &amp; Animation by Mike Toillion (NASA Astrobiology)
#CountdownToMars</t>
  </si>
  <si>
    <t>FTZI9BFwitU</t>
  </si>
  <si>
    <t>2020 06 18</t>
  </si>
  <si>
    <t>https://youtu.be/Mis8Hxk1hkU</t>
  </si>
  <si>
    <t>Ask an Astrobiologist  Exoplanets and Defining the Habitable Zone with Dr. Eddie Schwieterman</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</si>
  <si>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33
Exoplanets and Defining the Habitable Zone
Hosted by Dr. Graham Lau (Blue Marble Space Institute of Science)
Featured Guest: Dr. Eddie Schwieterman (University of California, Riverside)
Directed by Mike Toillion (NASA Astrobiology Program)
Illustrations by Aaron Gronstal (NASA Astrobiology Program)
Music &amp; Animation by Mike Toillion (NASA Astrobiology Program)</t>
  </si>
  <si>
    <t>Mis8Hxk1hkU</t>
  </si>
  <si>
    <t>2020 05 22</t>
  </si>
  <si>
    <t>https://youtu.be/OgvjwiKA_FA</t>
  </si>
  <si>
    <t>2020 Lassen Astrobiology Intern Recognition Night &amp; Lecture</t>
  </si>
  <si>
    <t>Lassen Astrobiology Intern Recognition Night &amp; Lecture
Wednesday, May 20, 2020
Program:
0:00: Welcome, Dave Michael, Science Instructor/Lassen Mentor
0:05: “The Lassen Astrobiology Student Intern Program,” Tammy Boyd, LVNP Education Specialist
0:10: “Mars Exploration, Lassen and Life,” Dr. David Des Marais, Space Scientist, NASA Ames Research Center
0:15: Presentation by Lassen Astrobiology Student Interns
0:45: Questions and answers fielded by Interns, Dr. David Des Marais, Dr. Niki Parenteau
1:00: Student recognition and certificate presentation, Mike Kubo, NASA Ames Research Center
The NASA Astrobiology Institute Ames Team, Lassen Volcanic National Park and Red Bluff High School have formed a mutually beneficial partnership that engages high school students in the collection of scientific data for NASA astrobiologists, the National Park Service and university researchers. For more information on this program, go to https://www.nasa.gov/content/astrobiology-student-intern-high-school-program-completes-tenth-year</t>
  </si>
  <si>
    <t>OgvjwiKA_FA</t>
  </si>
  <si>
    <t>2020 05 21</t>
  </si>
  <si>
    <t>https://youtu.be/2LzGdkQurd0</t>
  </si>
  <si>
    <t>Ask an Astrobiologist  Deep-sea Diving and Searching for Life on Ocean Worlds with Dr. Kevin Hand</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</si>
  <si>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32
Deep-sea Diving and Searching for Life on Ocean Worlds
Hosted by Dr. Graham Lau (Blue Marble Space Institute of Science)
Featured Guest: Dr. Kevin Hand (NASA Jet Propulsion Laboratory)
Directed by Mike Toillion (NASA Astrobiology Program)
Illustrations by Aaron Gronstal (NASA Astrobiology Program)
Music &amp; Animation by Mike Toillion (NASA Astrobiology Program)</t>
  </si>
  <si>
    <t>2LzGdkQurd0</t>
  </si>
  <si>
    <t>2020 04 16</t>
  </si>
  <si>
    <t>https://youtu.be/jJJJoHpJuXc</t>
  </si>
  <si>
    <t>Ask an Astrobiologist  Ancient Genes, Evolution, and the Origin of Life with Dr. Betül Kaçar</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</si>
  <si>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31
Ancient Genes, Evolution, and the Origin of Life
Hosted by Dr. Sanjoy Som (Blue Marble Space Institute of Science)
Featured Guest: Dr. Betül Kaçar (University of Arizona)
Directed by Mike Toillion (NASA Astrobiology Program)
Illustrations by Aaron Gronstal (NASA Astrobiology Program)
Music &amp; Animation by Mike Toillion (NASA Astrobiology Program)</t>
  </si>
  <si>
    <t>jJJJoHpJuXc</t>
  </si>
  <si>
    <t>https://youtu.be/G1chiN8CJA0</t>
  </si>
  <si>
    <t>Astrobiology  The NASA Graphic History Series</t>
  </si>
  <si>
    <t>A behind-the-scenes look at the making of Astrobiology, the NASA Graphic History Series, featuring Dr. Aaron Gronstal!
Astrobiology is a graphic novel series that explores the many facets of astrobiology: the study of the origin, evolution, and distribution of life in the Universe.
You can download and read all the issues of Astrobiology here: https://astrobiology.nasa.gov/graphic-histories/
Featuring Dr. Aaron Gronstal (NASA Astrobiology Program)
Shot &amp; Edited by Mike Toillion (NASA Astrobiology Program)
Music by BD Productions
astrobiology.nasa.gov</t>
  </si>
  <si>
    <t>G1chiN8CJA0</t>
  </si>
  <si>
    <t>2020 04 09</t>
  </si>
  <si>
    <t>https://youtu.be/Nl7_X_I0vrE</t>
  </si>
  <si>
    <t>Astrobiology Graphic History Series  Trailer</t>
  </si>
  <si>
    <t>Watch the premiere of the full-length behind-the-scenes video of the making of Astrobiology: the Graphic History Series on Thursday, April 16th: https://youtu.be/G1chiN8CJA0
Astrobiology is the study of the origin, evolution, and distribution of life in the entire Universe. Take a special behind-the-scenes look at how Dr. Aaron Gronstal creates Astrobiology, NASA's Graphic History Series that uses the storytelling and imagery of comics to bring this exciting field to life!
Visit astrobiology.nasa.gov/graphic-histories/ to download all seven issues of Astrobiology.
Astrobiology: The NASA Graphic History Series
Featuring Dr. Aaron Gronstal (NASA Astrobiology)
Shot &amp; Edited by Mike Toillion (NASA Astrobiology)
Music by BD Productions
For more information on NASA's search for understanding life, visit astrobiology.nasa.gov.
Follow us on Twitter: @NASAAstrobio.</t>
  </si>
  <si>
    <t>Nl7_X_I0vrE</t>
  </si>
  <si>
    <t>2020 03 31</t>
  </si>
  <si>
    <t>https://youtu.be/I_odfWOJsQo</t>
  </si>
  <si>
    <t>Ask an Astrobiologist  Atmospheres and the Search for Life with Dr. Colin Goldblatt</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</si>
  <si>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30
Atmospheres and the Search for Life
Hosted by Dr. Sanjoy Som (Blue Marble Space Institute of Science)
Featured Guest: Dr. Colin Goldblatt (University of Victoria, British Columbia)
Directed by Mike Toillion (NASA Astrobiology Program)
Illustrations by Aaron Gronstal (NASA Astrobiology Program)
Music &amp; Animation by Mike Toillion (NASA Astrobiology Program)</t>
  </si>
  <si>
    <t>I_odfWOJsQo</t>
  </si>
  <si>
    <t>2020 02 21</t>
  </si>
  <si>
    <t>https://youtu.be/kT-h2vCLxwU</t>
  </si>
  <si>
    <t>Ask an Astrobiologist  JAXA's Hayabusa Mission and the Origin of Life with Dr. Hiroyuki Kurokawa</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</si>
  <si>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29
JAXA's Hayabusa Mission and the Origin of Life
Hosted by Dr. Graham Lau (Blue Marble Space Institute of Science)
Featured Guest: Dr. Hiroyuki Kurokawa (Researcher, Earth-Life Science Institute)
Directed by Mike Toillion (NASA Astrobiology Program)
Illustrations by Aaron Gronstal (NASA Astrobiology Program)
Music &amp; Animation by Mike Toillion (NASA Astrobiology Program)</t>
  </si>
  <si>
    <t>kT-h2vCLxwU</t>
  </si>
  <si>
    <t>2020 01 23</t>
  </si>
  <si>
    <t>https://youtu.be/T509muwOO0s</t>
  </si>
  <si>
    <t>Ask An Astrobiologist  SOFIA, the Flying Telescope with Dr. Daniel Angerhausen</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</si>
  <si>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28
SOFIA, the Flying Telescope
Hosted by Dr. Graham Lau (Blue Marble Space Institute of Science)
Featured Guest: Dr. Daniel Angerhausen (Astrophysicist &amp; Astrobiologist, Bern University)
Directed by Mike Toillion (NASA Astrobiology Program)
Illustrations by Aaron Gronstal (NASA Astrobiology Program)
Music &amp; Animation by Mike Toillion (NASA Astrobiology Program)</t>
  </si>
  <si>
    <t>T509muwOO0s</t>
  </si>
  <si>
    <t>2019 12 11</t>
  </si>
  <si>
    <t>https://youtu.be/ADr6M_gqcq0</t>
  </si>
  <si>
    <t>Ask An Astrobiologist  Artificial Intelligence and the Nature of Life with Dr. Susan Schneider</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</si>
  <si>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27
Artificial Intelligence and the Nature of Life 
Hosted by Dr. Graham Lau (Blue Marble Space Institute of Science)
Featured Guest: Dr. Susan Schneider (Baruch S. Blumberg NASA/Library of Congress Chair in Astrobiology)
Directed by Mike Toillion (NASA Astrobiology Program)
Illustrations by Aaron Gronstal (NASA Astrobiology Program)
Music &amp; Animation by Mike Toillion (NASA Astrobiology Program)
www.astrobiology.nasa.gov/ask-an-astrobiologist</t>
  </si>
  <si>
    <t>ADr6M_gqcq0</t>
  </si>
  <si>
    <t>2019 11 13</t>
  </si>
  <si>
    <t>https://youtu.be/o_G8aeA3wCI</t>
  </si>
  <si>
    <t>Communicating Science Through the Art of Comics with Dr. Aaron Gronstal</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</si>
  <si>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26
Communicating Science Through the Art of Comics
Hosted by Dr. Graham Lau (Blue Marble Space Institute of Science)
Featured Guest: Dr. Aaron Gronstal (NASA Astrobiology Program)
Directed by Mike Toillion (NASA Astrobiology Program)
Illustrations by Aaron Gronstal (NASA Astrobiology Program)
Music &amp; Animation by Mike Toillion (NASA Astrobiology Program)</t>
  </si>
  <si>
    <t>o_G8aeA3wCI</t>
  </si>
  <si>
    <t>2019 10 24</t>
  </si>
  <si>
    <t>https://youtu.be/UTILC0vHux8</t>
  </si>
  <si>
    <t>Ask An Astrobiologist  Understanding Icy Worlds by Growing Chemical Gardens with Dr. Laurie Barge</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</si>
  <si>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25
Understanding Icy Worlds by Growing Chemical Gardens
Hosted by Dr. Sanjoy Som (Blue Marble Space Institute of Science)
Featured Guest: Dr. Laurie Barge (NASA Jet Propulsion Laboratory)
Directed by Mike Toillion (NASA Astrobiology Program)
Illustrations by Aaron Gronstal (NASA Astrobiology Program)
Music &amp; Animation by Mike Toillion (NASA Astrobiology Program)</t>
  </si>
  <si>
    <t>UTILC0vHux8</t>
  </si>
  <si>
    <t>2019 09 25</t>
  </si>
  <si>
    <t>https://youtu.be/L_oz6J4i8HI</t>
  </si>
  <si>
    <t>Ask An Astrobiologist  Designing Spaceships and Modeling the Origin of Life with Dr. Bruce Damer</t>
  </si>
  <si>
    <t>Once a month, SAGANet (www.saganet.org) and the NASA Astrobiology Program host a program called "Ask an Astrobiologist", where the public is invited to interact with a high-profile astrobiologist, who replies to twitter, facebook, and chat questions live on video. 
Each session lasts about an hour. 
Ask An Astrobiologist: Episode 24
Designing Spaceships and Modeling the Origin of Life
Hosted by Dr. Graham Lau (Blue Marble Space Institute of Science)
Featured Guest: Dr. Bruce Damer (www.damer.com)
Directed by Mike Toillion (NASA Astrobiology Program)
Music &amp; Animation by Mike Toillion (NASA Astrobiology Program)
Illustrations by Aaron Gronstal (NASA Astrobiology Program)</t>
  </si>
  <si>
    <t>L_oz6J4i8HI</t>
  </si>
  <si>
    <t>2019 09 09</t>
  </si>
  <si>
    <t>https://youtu.be/cDSbz-2PKL8</t>
  </si>
  <si>
    <t>ExoClimes V - Day 1  Emily Rauscher</t>
  </si>
  <si>
    <t>Hot Jupiters: Dynamics, Chemistry, &amp; Clouds
Presented by Emily Rauscher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</si>
  <si>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cDSbz-2PKL8</t>
  </si>
  <si>
    <t>https://youtu.be/PsUDRjL7u7U</t>
  </si>
  <si>
    <t>ExoClimes V - Day 1  Yamila Miguel</t>
  </si>
  <si>
    <t>Juno &amp; Jupiter
Presented by Yamila Miguel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</si>
  <si>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PsUDRjL7u7U</t>
  </si>
  <si>
    <t>https://youtu.be/Byg2Ci9jO6g</t>
  </si>
  <si>
    <t>ExoClimes V - Day 2  Allison Wing</t>
  </si>
  <si>
    <t>Convective Self-Aggregation
Presented by Allison Wing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</si>
  <si>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Byg2Ci9jO6g</t>
  </si>
  <si>
    <t>https://youtu.be/lYt2KoWOhqk</t>
  </si>
  <si>
    <t>ExoClimes V - Day 2  Caroline Morley</t>
  </si>
  <si>
    <t>Clouds on Terrestrial Planets, Prospects for Observation
Presented by Caroline Morley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</si>
  <si>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lYt2KoWOhqk</t>
  </si>
  <si>
    <t>https://youtu.be/jbCCwVenQHs</t>
  </si>
  <si>
    <t>ExoClimes V - Day 2  Colin Goldblatt</t>
  </si>
  <si>
    <t>Clouds Stabilize Earth's Long-Term Climate
Presented by Colin Goldblatt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</si>
  <si>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jbCCwVenQHs</t>
  </si>
  <si>
    <t>https://youtu.be/9nGIpQiPwDs</t>
  </si>
  <si>
    <t>ExoClimes V - Day 2  Denis Sergeev</t>
  </si>
  <si>
    <t>Simulations of Moist Convection on Tidally-Locked Rocky Exoplanets
Presented by Denis Sergeev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</si>
  <si>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9nGIpQiPwDs</t>
  </si>
  <si>
    <t>https://youtu.be/I_imt8qB1YE</t>
  </si>
  <si>
    <t>ExoClimes V - Day 2  Jasmina Blecic</t>
  </si>
  <si>
    <t>Equilibrium &amp; Kinetic Cloud Models in Retrieval
Presented by Jasmina Blecic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</si>
  <si>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I_imt8qB1YE</t>
  </si>
  <si>
    <t>https://youtu.be/ggRh67R1bqE</t>
  </si>
  <si>
    <t>ExoClimes V - Day 2  Jeremy Leconte</t>
  </si>
  <si>
    <t>Weird Convection Regimes in Hydrogen Dominated Atmospheres
Presented by Jeremy Leconte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</si>
  <si>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ggRh67R1bqE</t>
  </si>
  <si>
    <t>https://youtu.be/KAiOfpzIWRY</t>
  </si>
  <si>
    <t>ExoClimes V - Day 2  Maxence Lefevre</t>
  </si>
  <si>
    <t>Three-Dimensional Turbulence-Resolving Modeling of Proxima Centauri B Exoplanetary Atmosphere
Presented by Maxence Lefevre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</si>
  <si>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KAiOfpzIWRY</t>
  </si>
  <si>
    <t>https://youtu.be/s-MRGs7_S2g</t>
  </si>
  <si>
    <t>ExoClimes V - Day 2  Pascal Tremblin</t>
  </si>
  <si>
    <t>Thermo-Compositional Diabatic Convection in the Atmospheres of Brown Dwarfs &amp; Earth's Atmosphere &amp; Oceans
Presented by Pascal Tremblin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</si>
  <si>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s-MRGs7_S2g</t>
  </si>
  <si>
    <t>https://youtu.be/5B8pbcHFKEo</t>
  </si>
  <si>
    <t>ExoClimes V - Day 2  Sarah Horst</t>
  </si>
  <si>
    <t>Photochemical Hazes
Presented by Sarah Horst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</si>
  <si>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5B8pbcHFKEo</t>
  </si>
  <si>
    <t>https://youtu.be/NJLpv73QiTQ</t>
  </si>
  <si>
    <t>ExoClimes V - Day 2  Yui Kawashima</t>
  </si>
  <si>
    <t>Effect of UV Irradiation Intensity, Metallicity, and Eddy Diffusion on Transmission Spectra of Hazy Exoplanet Atmospheres
Presented by Yui Kawashima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</si>
  <si>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NJLpv73QiTQ</t>
  </si>
  <si>
    <t>https://youtu.be/bUQk__egUHw</t>
  </si>
  <si>
    <t>ExoClimes V - Day 3  Antonija Oklopcic</t>
  </si>
  <si>
    <t>Atmospheric Dynamics &amp; Escape: Insights From HE I 1083 NM Observations
Presented by Antonija Oklopcic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</si>
  <si>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bUQk__egUHw</t>
  </si>
  <si>
    <t>https://youtu.be/4x1QFyuav-g</t>
  </si>
  <si>
    <t>ExoClimes V - Day 3  Hilke Schlichting</t>
  </si>
  <si>
    <t>Radius Valley Via Core-Powered Mass-Loss Mechanism
Presented by Hilke Schlichting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</si>
  <si>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4x1QFyuav-g</t>
  </si>
  <si>
    <t>https://youtu.be/mYdhtNks6Tk</t>
  </si>
  <si>
    <t>ExoClimes V - Day 3  James Owen</t>
  </si>
  <si>
    <t>Atmospheric Escape From Highly Irradiated Exoplanets
Presented by James Owen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</si>
  <si>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mYdhtNks6Tk</t>
  </si>
  <si>
    <t>https://youtu.be/4jf84wj8NHk</t>
  </si>
  <si>
    <t>ExoClimes V - Day 3  Jonathan Fortney</t>
  </si>
  <si>
    <t>The Atmosphere/Interior Connection for Transiting Giant Planets
Presented by Jonathan Fortney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</si>
  <si>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4jf84wj8NHk</t>
  </si>
  <si>
    <t>https://youtu.be/ylCaIWFtbXQ</t>
  </si>
  <si>
    <t>ExoClimes V - Day 3  Laura Schaefer</t>
  </si>
  <si>
    <t>Feeling Hot, Hot, Hot! Magma Ocean Evolution on Rocky (Exo)planets
Presented by Laura Schaefer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</si>
  <si>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ylCaIWFtbXQ</t>
  </si>
  <si>
    <t>https://youtu.be/07QqWjNV64I</t>
  </si>
  <si>
    <t>ExoClimes V - Day 3  Maggie Thompson</t>
  </si>
  <si>
    <t>Meteorite Outgassing Experiments to Inform Chemical Abundances of Super Earth Atmospheres
Presented by Maggie Thompson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</si>
  <si>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07QqWjNV64I</t>
  </si>
  <si>
    <t>https://youtu.be/idQNYplgKNo</t>
  </si>
  <si>
    <t>ExoClimes V - Day 3  Michael Way</t>
  </si>
  <si>
    <t>Climatic Importance of Rotation Rate
Presented by Michael Way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</si>
  <si>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idQNYplgKNo</t>
  </si>
  <si>
    <t>https://youtu.be/ZkZ1qJs7XDA</t>
  </si>
  <si>
    <t>ExoClimes V - Day 3  Paul Molliere</t>
  </si>
  <si>
    <t>The Hunt for Isotop(ologu)es in Exoplanet Atmospheres
Presented by Paul Molliere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</si>
  <si>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ZkZ1qJs7XDA</t>
  </si>
  <si>
    <t>https://youtu.be/O-DsXRhVJng</t>
  </si>
  <si>
    <t>ExoClimes V - Day 4  Benjamin Hayworth</t>
  </si>
  <si>
    <t>Impact of Space Weather on Habitability &amp; Biosignatures
Presented by Benjamin Hayworth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</si>
  <si>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O-DsXRhVJng</t>
  </si>
  <si>
    <t>https://youtu.be/koAo05aAlYA</t>
  </si>
  <si>
    <t>ExoClimes V - Day 4  Hannah Wakeford</t>
  </si>
  <si>
    <t>Giants, Rocks, &amp; Giant Rocks? Observing Terrestrial Exoplanet Targets
Presented by Hannah Wakeford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</si>
  <si>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koAo05aAlYA</t>
  </si>
  <si>
    <t>https://youtu.be/m5jJhJcwbD4</t>
  </si>
  <si>
    <t>ExoClimes V - Day 4  Jade Checlair</t>
  </si>
  <si>
    <t>Testing the Habitable Zone Concept
Presented by Jade Checlair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</si>
  <si>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m5jJhJcwbD4</t>
  </si>
  <si>
    <t>https://youtu.be/pBt59KGOfeU</t>
  </si>
  <si>
    <t>ExoClimes V - Day 4  Joseph Harrington</t>
  </si>
  <si>
    <t>An ExoClimes Scale for the Remote Detection of Life Above the Atmosphere
Presented by Joseph Harrington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</si>
  <si>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pBt59KGOfeU</t>
  </si>
  <si>
    <t>https://youtu.be/-mj5G6Zk9LM</t>
  </si>
  <si>
    <t>ExoClimes V - Day 4  Kaitlyn Loftus</t>
  </si>
  <si>
    <t>Alien Sulfur Cycles Sulfate Haze &amp; SO2 Gas as Constraints on Surface Liquid Water
Presented by Kaitlyn Loftus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</si>
  <si>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-mj5G6Zk9LM</t>
  </si>
  <si>
    <t>https://youtu.be/jjf0KSgtxX0</t>
  </si>
  <si>
    <t>ExoClimes V - Day 4  Kim Bott</t>
  </si>
  <si>
    <t>Utility of Polarimetry in Studies of Exoplanet Atmospheres &amp; Habitability
Presented by Kim Bott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</si>
  <si>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jjf0KSgtxX0</t>
  </si>
  <si>
    <t>https://youtu.be/OOHE4ZkLcxg</t>
  </si>
  <si>
    <t>ExoClimes V - Day 4  Martin Turbet</t>
  </si>
  <si>
    <t>Modeling Terrestrial Targets
Presented by Martin Turbet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</si>
  <si>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OOHE4ZkLcxg</t>
  </si>
  <si>
    <t>https://youtu.be/p5ro0Bpkk-0</t>
  </si>
  <si>
    <t>ExoClimes V - Day 4  Sukrit Ranjan</t>
  </si>
  <si>
    <t>UV Light and the Prospects for Life in the Universe
Presented by Sukrit Ranjan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</si>
  <si>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p5ro0Bpkk-0</t>
  </si>
  <si>
    <t>https://youtu.be/rEAqHKKf_wY</t>
  </si>
  <si>
    <t>ExoClimes V - Day 4  Thaddeus Komacek</t>
  </si>
  <si>
    <t>The Atmospheric Circulation &amp; Climate of Terrestrial Planets Over a Broad Range of Planetary Parameters
Presented by Thaddeus Komacek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</si>
  <si>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rEAqHKKf_wY</t>
  </si>
  <si>
    <t>https://youtu.be/Ypeu3dgLW48</t>
  </si>
  <si>
    <t>ExoClimes V - Day 1  Adam Showman</t>
  </si>
  <si>
    <t>Oscillations in Gas Giants
Presented by Adam Showman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</si>
  <si>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Ypeu3dgLW48</t>
  </si>
  <si>
    <t>https://youtu.be/8z9GkMs-GQQ</t>
  </si>
  <si>
    <t>ExoClimes V - Day 1  Tom Louden</t>
  </si>
  <si>
    <t>Climate Mapping of Exoplanets
Presented by Tom Louden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</si>
  <si>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8z9GkMs-GQQ</t>
  </si>
  <si>
    <t>https://youtu.be/HlvvRquJaQM</t>
  </si>
  <si>
    <t>ExoClimes V - Day 1  Tom Evans</t>
  </si>
  <si>
    <t>Hubble Spectroscopic Phase Curve Observations for the Ultrahot Jupiter WASP-121B
Presented by Tom Evans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</si>
  <si>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HlvvRquJaQM</t>
  </si>
  <si>
    <t>https://youtu.be/NT9Zgkiji5k</t>
  </si>
  <si>
    <t>ExoClimes V - Day 1  Sarah Casewell</t>
  </si>
  <si>
    <t>Irradiated Brown Dwarfs
Presented by Sarah Casewell
The Exoclimes conference series is one of the original conferences devoted to exoplanets, and still the only one to focus on their climates and climate evolution. The goal of the series is to bring together exoplanet observers, modelers and theorists with researchers on fundamental atmospheric and planetary interior processes in the Solar System and Earth Science communities, so that the communities can learn from one another. Exoplanets are a source of new problems to be treated by methods developed for the Earth and other Solar System planets, while work in Earth and Solar System disciplines provides a storehouse of fundamental advances which can be generalized to a broader planetary context. The motto of the conference is "Long talks and even longer breaks,"  with the idea that there should be ample opportunities for informal discussion and striking up new collaborations. Exoclimes does not seek to comprehensively cover all developments related to exoplanet climate, but picks a few themes to emphasize for each meeting. Invited keynote talks, which generally have a considerable pedagogical component, are supplemented by a number of contributed talks on related themes.
Exoclimes first met in 2010.  The founding steering committee consisted of Frederic Pont (at Exeter at the time, and who had the initial vision) David Sing (also at Exeter at the time, who arranged key funding), Nick Cowan (then at Northwestern, who insisted on something outdoorsy to do) and Joe Harrington (University of Central Florida, who made sure the meeting actually happened). The current steering committee consists of Ray Pierrehumbert (Oxford), David Sing (Johns Hopkins), Nick Cowan (McGill) and Joe Harrington (UCF).
Exoclimes generally meets in alternate years, and alternates between North American and European venues.  Exoclimes V was delayed by one year so as to get out of phase with the more general Exoplanets conference series.</t>
  </si>
  <si>
    <t>NT9Zgkiji5k</t>
  </si>
  <si>
    <t>2019 08 01</t>
  </si>
  <si>
    <t>https://youtu.be/3aRTl0APt18</t>
  </si>
  <si>
    <t>AbGradCon 2019 - Day 1  Aline Ribeiro</t>
  </si>
  <si>
    <t>AbGradCon 2019
University of Utah
Salt Lake City, Utah.
Formation &amp; Destruction of Molecules in the Atmosphere of Titan
Presented by Aline Ribeiro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</si>
  <si>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3aRTl0APt18</t>
  </si>
  <si>
    <t>https://youtu.be/6S0WH79ji9E</t>
  </si>
  <si>
    <t>AbGradCon 2019 - Day 2  Joshua Leehan</t>
  </si>
  <si>
    <t>AbGradCon 2019
University of Utah
Salt Lake City, Utah.
Low-pressure Adapted Bacillus subtilis Exhibit Upregulated Expression of Antibiotic Biosynthesis, Biofilm- &amp; Cell Wall-associated Genes
Presented by Joshua Leehan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</si>
  <si>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6S0WH79ji9E</t>
  </si>
  <si>
    <t>https://youtu.be/7RM69m-Haus</t>
  </si>
  <si>
    <t>AbGradCon 2019 - Day 2  Pedro Nogueira</t>
  </si>
  <si>
    <t>AbGradCon 2019
University of Utah
Salt Lake City, Utah.
Detecting a Population of Planets Around Kepler's Faintest Stars
Presented by Pedro Nogueira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</si>
  <si>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7RM69m-Haus</t>
  </si>
  <si>
    <t>https://youtu.be/CODtMl34VRE</t>
  </si>
  <si>
    <t>AbGradCon 2019 - Day 1  Andrew Burkhardt</t>
  </si>
  <si>
    <t>AbGradCon 2019
University of Utah
Salt Lake City, Utah.
Session 1 Warm-Up Talk: Astronomy &amp; Astrochemistry
Presented by Andrew Burkhardt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</si>
  <si>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CODtMl34VRE</t>
  </si>
  <si>
    <t>https://youtu.be/E3bRM0Uoiu8</t>
  </si>
  <si>
    <t>AbGradCon 2019 - Day 1  Sofia Sheikh</t>
  </si>
  <si>
    <t>AbGradCon 2019
University of Utah
Salt Lake City, Utah.
Choosing a Maximum Drift Rate in a SETI Search: Astrophysical Considerations
Presented by Sofia Sheikh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</si>
  <si>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E3bRM0Uoiu8</t>
  </si>
  <si>
    <t>https://youtu.be/XDen_fgFh8M</t>
  </si>
  <si>
    <t>AbGradCon 2019 - Day 2  Nicole Wagner</t>
  </si>
  <si>
    <t>AbGradCon 2019
University of Utah
Salt Lake City, Utah.
Metagenomic Analysis of the Methane-Rich Anoxic Basin of Lake Untersee
Presented by Nicole Wagner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</si>
  <si>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XDen_fgFh8M</t>
  </si>
  <si>
    <t>https://youtu.be/d8f7j5Gv6jA</t>
  </si>
  <si>
    <t>AbGradCon 2019 - Day 2  Natsumi Noda</t>
  </si>
  <si>
    <t>AbGradCon 2019
University of Utah
Salt Lake City, Utah.
Groundwater Upwelling &amp; Redox-based Habitability within Gale Crater Lake on Early Mars
Presented by Natsumi Noda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</si>
  <si>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d8f7j5Gv6jA</t>
  </si>
  <si>
    <t>https://youtu.be/fphDfU14N9k</t>
  </si>
  <si>
    <t>AbGradCon 2019 - Day 1  Christopher Tino</t>
  </si>
  <si>
    <t>AbGradCon 2019
University of Utah
Salt Lake City, Utah.
Evaluating Delta15N as a pH Proxy for High-pH Closed-basin Lacustrine Systems
Presented by Christopher Tino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</si>
  <si>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fphDfU14N9k</t>
  </si>
  <si>
    <t>https://youtu.be/rGCtGjxSzIU</t>
  </si>
  <si>
    <t>AbGradCon 2019 - Day 1  Krishna Sapkota</t>
  </si>
  <si>
    <t>AbGradCon 2019
University of Utah
Salt Lake City, Utah.
Identity &amp; Metabolism of CoA Linked RNA
Presented by Krishna Sapkota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</si>
  <si>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rGCtGjxSzIU</t>
  </si>
  <si>
    <t>https://youtu.be/whsjLCHrYJ0</t>
  </si>
  <si>
    <t>AbGradCon 2019 - Day 1  Ryan Felton</t>
  </si>
  <si>
    <t>AbGradCon 2019
University of Utah
Salt Lake City, Utah.
Study of Barnard's Star B as an Analog for Titan-like Exoplanets
Presented by Ryan Felton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</si>
  <si>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whsjLCHrYJ0</t>
  </si>
  <si>
    <t>https://youtu.be/1JhlbFO_9wI</t>
  </si>
  <si>
    <t>AbGradCon 2019 - Day 2  Jack Madden</t>
  </si>
  <si>
    <t>AbGradCon 2019
University of Utah
Salt Lake City, Utah.
1D Exoplanet Habitability: Now in Technicolor!
Presented by Jack Madden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</si>
  <si>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1JhlbFO_9wI</t>
  </si>
  <si>
    <t>https://youtu.be/1fjo44KGz3g</t>
  </si>
  <si>
    <t>AbGradCon 2019 - Day 2 - Lizethe Pendleton</t>
  </si>
  <si>
    <t>AbGradCon 2019
University of Utah
Salt Lake City, Utah.
Session 3 Warm-Up Talk: Biology
Presented by Lizethe Pendleton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</si>
  <si>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1fjo44KGz3g</t>
  </si>
  <si>
    <t>https://youtu.be/4f2DOAidF6Q</t>
  </si>
  <si>
    <t>AbGradCon 2019 - Day 1  Amit Kahana</t>
  </si>
  <si>
    <t>AbGradCon 2019
University of Utah
Salt Lake City, Utah.
Reported Organic Chemistry on Enceladus Supports Origin of Life in a Lipid-World Scenario
Presented by Amit Kahana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</si>
  <si>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4f2DOAidF6Q</t>
  </si>
  <si>
    <t>https://youtu.be/8lRq32siW-k</t>
  </si>
  <si>
    <t>AbGradCon 2019 - Day 2  Ana Schiavo</t>
  </si>
  <si>
    <t>AbGradCon 2019
University of Utah
Salt Lake City, Utah.
Understanding the Biospace: Large-Scale Survey &amp; Classification of Halophilic Microorganisms
Presented by Ana Schiavo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</si>
  <si>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8lRq32siW-k</t>
  </si>
  <si>
    <t>https://youtu.be/A_fSNf9R7CU</t>
  </si>
  <si>
    <t>AbGradCon 2019 - Day 1  Hayley Bunn</t>
  </si>
  <si>
    <t>AbGradCon 2019
University of Utah
Salt Lake City, Utah.
Measuring the Rotational Spectrum of Aminomethanol for Comparison to Radio Telescope Data
Presented by Hayley Bunn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</si>
  <si>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A_fSNf9R7CU</t>
  </si>
  <si>
    <t>https://youtu.be/DDiuI7gpPag</t>
  </si>
  <si>
    <t>AbGradCon 2019 - Day 2  Julia Horne</t>
  </si>
  <si>
    <t>AbGradCon 2019
University of Utah
Salt Lake City, Utah.
Archean Biogeochemistry: Investigating Environmental Controls on Archean Earth's Habitability
Presented by Julia Horne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</si>
  <si>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DDiuI7gpPag</t>
  </si>
  <si>
    <t>https://youtu.be/DPFFvRCWTrM</t>
  </si>
  <si>
    <t>AbGradCon 2019 - Day 1  Science Communication Panel</t>
  </si>
  <si>
    <t>AbGradCon 2019
University of Utah
Salt Lake City, Utah.
Science Communication Panel
Featuring Jaimi Butler, Audrey Rutz, Daniel Potters, and Sergeant Carri Shaw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</si>
  <si>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DPFFvRCWTrM</t>
  </si>
  <si>
    <t>https://youtu.be/F0D-ZOdfQK4</t>
  </si>
  <si>
    <t>AbGradCon 2019 - Day 2  Chinmayee Govinda Raj</t>
  </si>
  <si>
    <t>AbGradCon 2019
University of Utah
Salt Lake City, Utah.
Real-time Autonomous Instrumentation for Lab-based Microbe Experimental Evolution
Presented by Chinmayee Govinda Raj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</si>
  <si>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F0D-ZOdfQK4</t>
  </si>
  <si>
    <t>https://youtu.be/H0Kdxi82XDQ</t>
  </si>
  <si>
    <t>AbGradCon 2019 - Day 2  Thea Kozakis</t>
  </si>
  <si>
    <t>AbGradCon 2019
University of Utah
Salt Lake City, Utah.
Dying to Live: Post-Main Sequence Habitability
Presented by Thea Kozakis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</si>
  <si>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H0Kdxi82XDQ</t>
  </si>
  <si>
    <t>https://youtu.be/NAFegI-LQFI</t>
  </si>
  <si>
    <t>AbGradCon 2019 - Day 1  Tony Jia</t>
  </si>
  <si>
    <t>AbGradCon 2019
University of Utah
Salt Lake City, Utah.
Membraneless Polyester Microdroplets as Primordial Compartments at the Origins of Life
Presented by Tony Jia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</si>
  <si>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NAFegI-LQFI</t>
  </si>
  <si>
    <t>https://youtu.be/W4lxpEZXUME</t>
  </si>
  <si>
    <t>AbGradCon 2019 - Day 2  Gabriel Goncalves Silva</t>
  </si>
  <si>
    <t>AbGradCon 2019
University of Utah
Salt Lake City, Utah.
Application of Capillary Electrophoresis to Monitor Meteorite Simulant Bioleaching by Acidithiobacillus ferrooxidans
Presented by Gabriel Goncalves Silva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</si>
  <si>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W4lxpEZXUME</t>
  </si>
  <si>
    <t>https://youtu.be/XcgTt59rpZ4</t>
  </si>
  <si>
    <t>AbGradCon 2019 - Day 2  Anne Farrell</t>
  </si>
  <si>
    <t>AbGradCon 2019
University of Utah
Salt Lake City, Utah.
Growth Temperature of the Last Common Ancestor of a Deeply-branching Bacterial Lineage
Presented by Anne Farrell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</si>
  <si>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XcgTt59rpZ4</t>
  </si>
  <si>
    <t>https://youtu.be/Zo-0bODSUUg</t>
  </si>
  <si>
    <t>AbGradCon 2019 - Day 1  Amy LeBleu-DeBartola</t>
  </si>
  <si>
    <t>AbGradCon 2019
University of Utah
Salt Lake City, Utah.
The Peptide Connection Between Meteorites &amp; the Origin of Life on Earth
Presented by Amy LeBleu-DeBartola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</si>
  <si>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Zo-0bODSUUg</t>
  </si>
  <si>
    <t>https://youtu.be/dQCeIYeSGCE</t>
  </si>
  <si>
    <t>AbGradCon 2019 - Day 1  Rebecca Rapf</t>
  </si>
  <si>
    <t>AbGradCon 2019
University of Utah
Salt Lake City, Utah.
Session 2 Warm-Up Talk: Chemistry &amp; Geology
Presented by Rebecca Rapf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</si>
  <si>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dQCeIYeSGCE</t>
  </si>
  <si>
    <t>https://youtu.be/jceZ1cJHbd8</t>
  </si>
  <si>
    <t>AbGradCon 2019 - Day 2  Erik Tamre</t>
  </si>
  <si>
    <t>AbGradCon 2019
University of Utah
Salt Lake City, Utah.
Phylogenetic History of Scytonemin Biosynthesis Proteins
Presented by Erik Tamre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</si>
  <si>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jceZ1cJHbd8</t>
  </si>
  <si>
    <t>https://youtu.be/l1QX7-52Soo</t>
  </si>
  <si>
    <t>AbGradCon 2019 - Day 2  Adrian Barry-Sosa</t>
  </si>
  <si>
    <t>AbGradCon 2019
University of Utah
Salt Lake City, Utah.
Greenhouse Gases as Potential Biomarkers for Microbial Activity in Underground Environments
Presented by Adrian Barry Sosa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</si>
  <si>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l1QX7-52Soo</t>
  </si>
  <si>
    <t>https://youtu.be/qCUfK8Kq048</t>
  </si>
  <si>
    <t>AbGradCon 2019 - Day 1  Maria Figueroa</t>
  </si>
  <si>
    <t>AbGradCon 2019
University of Utah
Salt Lake City, Utah.
Towards a Novel Planetary Biosignature: In-situ Isotopic &amp; Elemental Analysis of Pyrite
Presented by Maria Figueroa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</si>
  <si>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qCUfK8Kq048</t>
  </si>
  <si>
    <t>https://youtu.be/qV5NQct5FHM</t>
  </si>
  <si>
    <t>AbGradCon 2019 - Day 1  Michael Wang</t>
  </si>
  <si>
    <t>AbGradCon 2019
University of Utah
Salt Lake City, Utah.
Unevolved De Novo Proteins Have Innate Tendencies to Bind Transition Metals
Presented by Michael Wang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</si>
  <si>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qV5NQct5FHM</t>
  </si>
  <si>
    <t>https://youtu.be/sYKWImldTVE</t>
  </si>
  <si>
    <t>AbGradCon 2019 - Day 2  Amber Young</t>
  </si>
  <si>
    <t>AbGradCon 2019
University of Utah
Salt Lake City, Utah.
Session 4 Warm-Up Talk: Exoplanets &amp; Habitability
Presented by Amber Young
Shot &amp; Edited by Mike Toillion
Music Credits:
Discovery Hit by Kevin MacLeod is licensed under a Creative Commons Attribution license (https://creativecommons.org/licenses/by/4.0/)
Source: http://incompetech.com/music/royalty-free/index.html?isrc=USUAN1300023
Artist: http://incompetech.com/
Follow the NASA Astrobiology program on Twitter (@NASAAstrobio) and Facebook (facebook.com/NasaAstrobiology/).</t>
  </si>
  <si>
    <t>sYKWImldTVE</t>
  </si>
  <si>
    <t>2019 07 17</t>
  </si>
  <si>
    <t>https://youtu.be/UpYP1GmpWVg</t>
  </si>
  <si>
    <t>Ask An Astrobiologist  The Ethics of Space Exploration with Dr. Lucianne Walkowicz</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</si>
  <si>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23
The Ethics of Exploration in Space
Hosted by Dr. Sanjoy Som (Blue Marble Space Institute of Science)
Featured Guest: Dr. Lucianne Walkowicz (Adler Planetarium)
Directed by Mike Toillion (NASA Astrobiology Program)
Music by Sam Doshier (NASA Astrobiology Institute)</t>
  </si>
  <si>
    <t>UpYP1GmpWVg</t>
  </si>
  <si>
    <t>2019 07 11</t>
  </si>
  <si>
    <t>https://youtu.be/-AID3AnVNPw</t>
  </si>
  <si>
    <t>AbSciCon 2019 - Room 2 Day 1 - Jihua Hao</t>
  </si>
  <si>
    <t>Effects of Temperature &amp; Pressure on the Interaction Between Mineral Surfaces &amp; Life Elements
Presented by Jihua Hao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</si>
  <si>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-AID3AnVNPw</t>
  </si>
  <si>
    <t>https://youtu.be/47anfKDONEU</t>
  </si>
  <si>
    <t>AbSciCon 2019 - Room 2 Day 3 - Christian Mayer</t>
  </si>
  <si>
    <t>Experimental Evolution of a Peptide-Vesicle System:
Development Towards Functional Protocells?
Presented by Christian Mayer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</si>
  <si>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47anfKDONEU</t>
  </si>
  <si>
    <t>https://youtu.be/CD-GrQXB2BY</t>
  </si>
  <si>
    <t>AbSciCon 2019 - Room 2 Day 1 - Maxime Ruaud</t>
  </si>
  <si>
    <t>Theoretical Investigations on the Production of Organic Molecules in Protoplanetary Disks
Presented by Maxime Ruaud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</si>
  <si>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CD-GrQXB2BY</t>
  </si>
  <si>
    <t>https://youtu.be/IB1bSErp_eg</t>
  </si>
  <si>
    <t>AbSciCon 2019 - Room 2 Day 2 - Reggie Hudson</t>
  </si>
  <si>
    <t>Aliphatics: The Other Cyclic Organic Astrobiology Compounds
Presented by Reggie Hudson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</si>
  <si>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IB1bSErp_eg</t>
  </si>
  <si>
    <t>https://youtu.be/iCUdmQyBtLc</t>
  </si>
  <si>
    <t>AbSciCon 2019 - Room 2 Day 1 - Andrew Mattioda</t>
  </si>
  <si>
    <t>Formation of Complex Organic Materials (COMs) from PAHs
Presented by Andrew Mattioda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</si>
  <si>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iCUdmQyBtLc</t>
  </si>
  <si>
    <t>https://youtu.be/qV7Hx4R2YqI</t>
  </si>
  <si>
    <t>AbSciCon 2019 - Room 2 Day 1 - Chenyu Wei</t>
  </si>
  <si>
    <t>Emergence of Simple Ion Channels by Self-Assembly of Short Peptides
Presented by Chenyu Wei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</si>
  <si>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qV7Hx4R2YqI</t>
  </si>
  <si>
    <t>https://youtu.be/yiT0LJL1YaY</t>
  </si>
  <si>
    <t>AbSciCon 2019 - Room 2 Day 1 - Martin Fisk</t>
  </si>
  <si>
    <t>Abiogenesis at Basalt-Water Boundaries: A Hypothesis
Presented by Martin Fisk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</si>
  <si>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yiT0LJL1YaY</t>
  </si>
  <si>
    <t>https://youtu.be/-F2SP2xL7WA</t>
  </si>
  <si>
    <t>AbSciCon 2019 - Room 2 Day 1 - Gustavo Cruz-Diaz</t>
  </si>
  <si>
    <t>PAH-Mineral Interactions:
A Laboratory Approach to Astrophysical Catalysis
Presented by Gustavo Cruz-Diaz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</si>
  <si>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-F2SP2xL7WA</t>
  </si>
  <si>
    <t>https://youtu.be/3Lcwga1FwqI</t>
  </si>
  <si>
    <t>AbSciCon 2019 - Room 2 Day 1 - Christian Mayer</t>
  </si>
  <si>
    <t>Complex Structures Out of Randomly Formed Peptides:
Continuous Selection vs. Darwinian Evolution
Presented by Christian Mayer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</si>
  <si>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3Lcwga1FwqI</t>
  </si>
  <si>
    <t>https://youtu.be/8hgShSv7ykc</t>
  </si>
  <si>
    <t>AbSciCon 2019 - Room 2 Day 2 - Yasuhiro Oba</t>
  </si>
  <si>
    <t>Synthesis of Nitrogen Heterocycles of Astrobiological Interest in Interstellar Ice Analogs
Presented by Yasuhiro Oba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</si>
  <si>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8hgShSv7ykc</t>
  </si>
  <si>
    <t>https://youtu.be/C5j0RMWBqww</t>
  </si>
  <si>
    <t>AbSciCon 2019 - Room 2 Day 1 - Partha Bara</t>
  </si>
  <si>
    <t>C5j0RMWBqww</t>
  </si>
  <si>
    <t>https://youtu.be/DHu-lXGe_wU</t>
  </si>
  <si>
    <t>AbSciCon 2019 - Room 2 Day 1 - Sun Kwok</t>
  </si>
  <si>
    <t>Synthesis of Complex Organics at the Late Stages of Stellar Evolution &amp; Their Possible Effects on the Enrichment of the Primordial Solar System
Presented by Sun Kwok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</si>
  <si>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DHu-lXGe_wU</t>
  </si>
  <si>
    <t>https://youtu.be/E7-XyqtCPss</t>
  </si>
  <si>
    <t>AbSciCon 2019 - Room 2 Day 1 - Michael Nuevo</t>
  </si>
  <si>
    <t>Formation of Sugars &amp; Related Compounds from the UV Irradiation of Astrophysical Ices
Presented by Michael Nuevo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</si>
  <si>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E7-XyqtCPss</t>
  </si>
  <si>
    <t>https://youtu.be/EDYIbc6DDFc</t>
  </si>
  <si>
    <t>AbSciCon 2019 - Room 2 Day 1 - David Baum</t>
  </si>
  <si>
    <t>Surface-limited Metabolisms (SLiMes) as the First Adaptively Evolving Entities
Presented by David Baum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</si>
  <si>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EDYIbc6DDFc</t>
  </si>
  <si>
    <t>https://youtu.be/Eo29ai00rdA</t>
  </si>
  <si>
    <t>AbSciCon 2019 - Room 2 Day 3 - Ben Pearce</t>
  </si>
  <si>
    <t>Warm Little Ponds as Sites for the Emergence of the RNA World:
The Fates of Nucleobases Delivered by Meteorites &amp; Interplanetary Dust Particles
Presented by Ben Pearce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</si>
  <si>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Eo29ai00rdA</t>
  </si>
  <si>
    <t>https://youtu.be/Iro389GMtqU</t>
  </si>
  <si>
    <t>AbSciCon 2019 - Room 2 Day 1 - Kosuke Fujishima</t>
  </si>
  <si>
    <t>Probing the Peptide Sequence Space on Iron Sulfide Surface
Presented by Kosuke Fujishima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</si>
  <si>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Iro389GMtqU</t>
  </si>
  <si>
    <t>https://youtu.be/KoL5JKpEe08</t>
  </si>
  <si>
    <t>AbSciCon 2019 - Room 2 Day 3 - Aaron Goldman</t>
  </si>
  <si>
    <t>Coevolution of Cellularity &amp; Metabolism in Digital Life Simulations
Presented by Aaron Goldman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</si>
  <si>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KoL5JKpEe08</t>
  </si>
  <si>
    <t>https://youtu.be/SIxoW2mLBTQ</t>
  </si>
  <si>
    <t>AbSciCon 2019 - Room 2 Day 1 - Nita Sahai</t>
  </si>
  <si>
    <t>Photocatalytic Mineral-Promoted Photoheterotrophic Protometabolism
Presented by Nita Sahai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</si>
  <si>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SIxoW2mLBTQ</t>
  </si>
  <si>
    <t>https://youtu.be/Sor38p6WJkk</t>
  </si>
  <si>
    <t>AbSciCon 2019 - Room 2 Day 1 - Trent Stubbs</t>
  </si>
  <si>
    <t>A Glyoxylate-based Protometabolism Serves as an Analog of the Citric Acid Cycle
Presented by Trent Stubbs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</si>
  <si>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Sor38p6WJkk</t>
  </si>
  <si>
    <t>https://youtu.be/b3ajyLqFifc</t>
  </si>
  <si>
    <t>AbSciCon 2019 - Room 2 Day 1 - Edith Fayolle</t>
  </si>
  <si>
    <t>Protostellar &amp; Cometary Detections of CH3Cl &amp; Laboratory Studies of Methyl Halides
Presented by Edith Fayolle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</si>
  <si>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b3ajyLqFifc</t>
  </si>
  <si>
    <t>https://youtu.be/gjH55WKOybE</t>
  </si>
  <si>
    <t>AbSciCon 2019 - Room 2 Day 1 - Hyunju Kim</t>
  </si>
  <si>
    <t>Characteristic Chiral Nature of Hierarchical Biochemical Networks
Presented by Hyunju Kim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</si>
  <si>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gjH55WKOybE</t>
  </si>
  <si>
    <t>https://youtu.be/nnvCKD5gcwo</t>
  </si>
  <si>
    <t>AbSciCon 2019 - Room 2 Day 1 - Paul Higgs</t>
  </si>
  <si>
    <t>Evolutionary Benefits of RNA Replication Inside Protocells
Presented by Paul Higgs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</si>
  <si>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nnvCKD5gcwo</t>
  </si>
  <si>
    <t>https://youtu.be/wUr1qku1dgc</t>
  </si>
  <si>
    <t>AbSciCon 2019 - Room 2 Day 1 - Milena Popovic</t>
  </si>
  <si>
    <t>Evolution of Structural Complexity as a Response to Increasing Length
Presented by Milena Popovic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</si>
  <si>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wUr1qku1dgc</t>
  </si>
  <si>
    <t>https://youtu.be/yl8bpFstRrA</t>
  </si>
  <si>
    <t>AbSciCon 2019 - Room 2 Day 1 - Klara Hlouchova</t>
  </si>
  <si>
    <t>Random Polypeptide Sequences as Exemplary Early Biopolymers
Presented by Klara Hlouchova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</si>
  <si>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yl8bpFstRrA</t>
  </si>
  <si>
    <t>https://youtu.be/n9SPfa4S5sQ</t>
  </si>
  <si>
    <t>AbSciCon 2019 - Room 2 Day 1 - Partha Bera</t>
  </si>
  <si>
    <t>A Quantum Chemical Perspective of Biomolecule Synthesis
Presented by Partha Bera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</si>
  <si>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n9SPfa4S5sQ</t>
  </si>
  <si>
    <t>https://youtu.be/-wWG2Y_h-V8</t>
  </si>
  <si>
    <t>AbSciCon 2019 - Room 2 Day 4 - Moran Frenkel-Pinter</t>
  </si>
  <si>
    <t>Molecules in Mutualism:
Prebiotic Mixtures of Cationic Depsipeptides &amp; RNA
Presented by Moran Frenkel-Pinter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</si>
  <si>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-wWG2Y_h-V8</t>
  </si>
  <si>
    <t>https://youtu.be/75amGFUpqaY</t>
  </si>
  <si>
    <t>AbSciCon 2019 - Room 2 Day 4 - Anthony Poole</t>
  </si>
  <si>
    <t>Probing the Early Paths of Life with Experimental Evolution
Presented by Anthony Poole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</si>
  <si>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75amGFUpqaY</t>
  </si>
  <si>
    <t>https://youtu.be/9yZpkN9qISY</t>
  </si>
  <si>
    <t>AbSciCon 2019 - Room 2 Day 4 - Mark Ditzler Talk %232</t>
  </si>
  <si>
    <t>An Ancient Nuclease Cuts a Path Through "Life's Dark Ages"
Presented by Mark Ditzler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</si>
  <si>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9yZpkN9qISY</t>
  </si>
  <si>
    <t>https://youtu.be/AjIQoL9R97A</t>
  </si>
  <si>
    <t>AbSciCon 2019 - Room 2 Day 3 - Zach Adam</t>
  </si>
  <si>
    <t>Network Topology of Radiolytic Chemical Systems that Generate Ribonucleotide Precursors
Presented by Zach Adam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</si>
  <si>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AjIQoL9R97A</t>
  </si>
  <si>
    <t>https://youtu.be/DeDurb6mOHs</t>
  </si>
  <si>
    <t>AbSciCon 2019 - Room 2 Day 5 - Peter Girguis</t>
  </si>
  <si>
    <t>Water, Water Everywhere:
Bioelectrochemical Processes at Some of Earth's Most Extreme Aquatic Environments, &amp; Implications for Astrobiological Research
Presented by Peter Girguis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</si>
  <si>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DeDurb6mOHs</t>
  </si>
  <si>
    <t>https://youtu.be/HAPuR8UOvag</t>
  </si>
  <si>
    <t>AbSciCon 2019 - Room 2 Day 3 - Juan Pérez-Mercader</t>
  </si>
  <si>
    <t>Building Functional Complexity in the Laboratory From Simple Chemical Parts
Presented by Juan Pérez-Mercader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</si>
  <si>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HAPuR8UOvag</t>
  </si>
  <si>
    <t>https://youtu.be/Km5-SH4Szls</t>
  </si>
  <si>
    <t>AbSciCon 2019 - Room 2 Day 4 - George Fox</t>
  </si>
  <si>
    <t>Expansion Sequences in Bacterial &amp; Archaeal 5S Ribosomal RNAs
Presented by George Fox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</si>
  <si>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Km5-SH4Szls</t>
  </si>
  <si>
    <t>https://youtu.be/Mf2fH1Dx7N8</t>
  </si>
  <si>
    <t>AbSciCon 2019 - Room 2 Day 4 - Tyler Roche</t>
  </si>
  <si>
    <t>Possible Prebiotic Relevance of Ketose Sugars to the Origin of Aldose Nucleosides
Presented by Tyler Roche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</si>
  <si>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Mf2fH1Dx7N8</t>
  </si>
  <si>
    <t>https://youtu.be/OpBzXyKBQV0</t>
  </si>
  <si>
    <t>AbSciCon 2019 - Room 2 Day 5 - Jamie Foster</t>
  </si>
  <si>
    <t>Metabolome &amp; the Exposome of Stromatolite-forming Communities:
Linking Genes &amp; Their Metabolites to Their Environment
Presented by Jamie Foster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</si>
  <si>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OpBzXyKBQV0</t>
  </si>
  <si>
    <t>https://youtu.be/Tso82MZ9Mq4</t>
  </si>
  <si>
    <t>AbSciCon 2019 - Room 2 Day 4 - AJ Harris</t>
  </si>
  <si>
    <t>The Last Universal Common Ancestor of Life Performed DNA Repair
Presented by AJ Harris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</si>
  <si>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Tso82MZ9Mq4</t>
  </si>
  <si>
    <t>https://youtu.be/Wg29h8Rkv14</t>
  </si>
  <si>
    <t>AbSciCon 2019 - Room 2 Day 5 - Alexis Templeton</t>
  </si>
  <si>
    <t>Identifying How an Anaerobic Peridotite-hosted Biosphere Functions
Presented by Alexis Templeton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</si>
  <si>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Wg29h8Rkv14</t>
  </si>
  <si>
    <t>https://youtu.be/cC8hrocJ7YY</t>
  </si>
  <si>
    <t>AbSciCon 2019 - Room 2 Day 3 - David Deamer</t>
  </si>
  <si>
    <t>Testing the Hot Spring Hypothesis for the Origin of Life in the Laboratory &amp; the Field
Presented by David Deamer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</si>
  <si>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cC8hrocJ7YY</t>
  </si>
  <si>
    <t>https://youtu.be/eX32p2f7Qi0</t>
  </si>
  <si>
    <t>AbSciCon 2019 - Room 2 Day 3 - Sarah Maurer</t>
  </si>
  <si>
    <t>Interactions Between Biomolecules &amp; Non-polar Solvents Towards Understanding Life in the Universe
Presented by Sarah Maurer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</si>
  <si>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eX32p2f7Qi0</t>
  </si>
  <si>
    <t>https://youtu.be/nxyiNAURIUU</t>
  </si>
  <si>
    <t>AbSciCon 2019 - Room 2 Day 5 - Srishti Kashyap</t>
  </si>
  <si>
    <t>Physiological Mechanisms &amp; Mineral Transformations of Hyperthermophilic Iron Reduction
Presented by Srishti Kashyap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</si>
  <si>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nxyiNAURIUU</t>
  </si>
  <si>
    <t>https://youtu.be/r-j6JmsJ-Mk</t>
  </si>
  <si>
    <t>AbSciCon 2019 - Room 2 Day 3 - Vincent Riggi</t>
  </si>
  <si>
    <t>Investigation of Individuals &amp; Combined Effects of Environmental Factors on Prebiotic Synthesis Using RNA Oligomerization as a Model Prebiotic Reaction
Presented by Vincent Riggi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</si>
  <si>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r-j6JmsJ-Mk</t>
  </si>
  <si>
    <t>https://youtu.be/rRyKfIszSkw</t>
  </si>
  <si>
    <t>AbSciCon 2019 - Room 2 Day 4 - Raghav Poudyal</t>
  </si>
  <si>
    <t>Template-directed RNA Polymerization &amp; Enhanced Ribozyme Catalysis Inside Membraneless Compartments Formed by Coacervates
Presented by Raghav Poudyal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</si>
  <si>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rRyKfIszSkw</t>
  </si>
  <si>
    <t>https://youtu.be/w2HboRkujdI</t>
  </si>
  <si>
    <t>AbSciCon 2019 - Room 2 Day 5 - Annaliese Meyer</t>
  </si>
  <si>
    <t>Rare Earth Element Distributions in an Oligotrophic Gyre Influence Aerobic Bacterial Methanotrophy
Presented by Annaliese Meyer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</si>
  <si>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w2HboRkujdI</t>
  </si>
  <si>
    <t>https://youtu.be/xNXbMgwrDY8</t>
  </si>
  <si>
    <t>AbSciCon 2019 - Room 2 Day 5 - Tom McCollum</t>
  </si>
  <si>
    <t>Rates of Hydrogen Generation &amp; Support for Life Within Actively Serpentinizing Systems
Presented by Tom McCollum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</si>
  <si>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xNXbMgwrDY8</t>
  </si>
  <si>
    <t>https://youtu.be/yPonz_ImHuc</t>
  </si>
  <si>
    <t>AbSciCon 2019 - Room 2 Day 3 - Nicholas Hud</t>
  </si>
  <si>
    <t>Wet-Dry Environmental Cycles &amp; Alternative Building Blocks in Prebiotic Chemistry
Presented by Nicholas Hud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</si>
  <si>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yPonz_ImHuc</t>
  </si>
  <si>
    <t>https://youtu.be/-Q8wehY5f3M</t>
  </si>
  <si>
    <t>AbSciCon 2019 - Room 2 Day 5 - Daniel Colman</t>
  </si>
  <si>
    <t>A Potential Origin for Sulfate Reduction in Moderately Acidic Sulfur-Rich Hydrothermal Environments?
Presented by Daniel Colman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</si>
  <si>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-Q8wehY5f3M</t>
  </si>
  <si>
    <t>https://youtu.be/3merino9BXQ</t>
  </si>
  <si>
    <t>AbSciCon 2019 - Room 2 Day 3 - Gilles Berger</t>
  </si>
  <si>
    <t>Speciation of Nitrogen in Alkaline Sources &amp; Hydrothermal Experiments as Proxy of Prebiotic Chemistry
Presented by Gilles Berger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</si>
  <si>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3merino9BXQ</t>
  </si>
  <si>
    <t>https://youtu.be/3uKvJMxmvJU</t>
  </si>
  <si>
    <t>AbSciCon 2019 - Room 2 Day 5 - James Yurkovich</t>
  </si>
  <si>
    <t>Biophysical Constraints Shape the Quantitative Bacterial Metabolome
Presented by James Yurkovich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</si>
  <si>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3uKvJMxmvJU</t>
  </si>
  <si>
    <t>https://youtu.be/6SSY4DOXx18</t>
  </si>
  <si>
    <t>AbSciCon 2019 - Room 2 Day 4 - Jessica Bowman</t>
  </si>
  <si>
    <t>Excavating the Root Origins &amp; Early Evolution of the Ribosome
Presented by Jessica Bowman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</si>
  <si>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6SSY4DOXx18</t>
  </si>
  <si>
    <t>https://youtu.be/6ygn3WfBBeo</t>
  </si>
  <si>
    <t>AbSciCon 2019 - Room 2 Day 4 - Marcus Bray</t>
  </si>
  <si>
    <t>Functional Iron-Containing Ribosomes Under Low O2, High Fe2+ Conditions
Presented by Marcus Bray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</si>
  <si>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6ygn3WfBBeo</t>
  </si>
  <si>
    <t>https://youtu.be/7JC2m-LElkc</t>
  </si>
  <si>
    <t>AbSciCon 2019 - Room 2 Day 5 - Rebecca Mickol</t>
  </si>
  <si>
    <t>An 'Omics Analysis of a Bioelectrochemical System with Applications to Astrobiology
Presented by Rebecca Mickol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</si>
  <si>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7JC2m-LElkc</t>
  </si>
  <si>
    <t>https://youtu.be/BQOPlehURkg</t>
  </si>
  <si>
    <t>AbSciCon 2019 - Room 2 Day 4 - Ulrich Muller</t>
  </si>
  <si>
    <t>In emulsio Selection of a Ribozyme that Triphosphorylates Free Nucleosides
Presented by Ulrich Muller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</si>
  <si>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BQOPlehURkg</t>
  </si>
  <si>
    <t>https://youtu.be/EKIng-VtFFw</t>
  </si>
  <si>
    <t>AbSciCon 2019 - Room 2 Day 4 - Anton Petrov</t>
  </si>
  <si>
    <t>Structural Patching Fosters Divergence of Mitochondrial Ribosomes
Presented by Anton Petrov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</si>
  <si>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EKIng-VtFFw</t>
  </si>
  <si>
    <t>https://youtu.be/FCtAO4dK_dk</t>
  </si>
  <si>
    <t>AbSciCon 2019 - Room 2 Day 3 - Ralph Pudritz</t>
  </si>
  <si>
    <t>The Origin of Protocells: Experiments with the Planet Simulator at McMaster's Origins of Life Laboratory
Presented by Ralph Pudritz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</si>
  <si>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FCtAO4dK_dk</t>
  </si>
  <si>
    <t>https://youtu.be/KolQDhSdP4U</t>
  </si>
  <si>
    <t>AbSciCon 2019 - Room 2 Day 4 - Irene Chen</t>
  </si>
  <si>
    <t>A Ribozyme Fitness Landscape
Presented by Irene Chen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</si>
  <si>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KolQDhSdP4U</t>
  </si>
  <si>
    <t>https://youtu.be/MygUZt6F3go</t>
  </si>
  <si>
    <t>AbSciCon 2019 - Room 2 Day 3 - Jennifer Lago</t>
  </si>
  <si>
    <t>The Role of Urea in Semi-Aqueous Solvent Phosphorylation
Presented by Jennifer Lago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</si>
  <si>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MygUZt6F3go</t>
  </si>
  <si>
    <t>https://youtu.be/QQP8FEeyGf4</t>
  </si>
  <si>
    <t>AbSciCon 2019 - Room 2 Day 5 - Eric Dunham</t>
  </si>
  <si>
    <t>Subglacial Microbiomes Supported by Lithogenic Hydrogen
Presented by Eric Dunham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</si>
  <si>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QQP8FEeyGf4</t>
  </si>
  <si>
    <t>https://youtu.be/UXoGVftCWvU</t>
  </si>
  <si>
    <t>AbSciCon 2019 - Room 2 Day 3 - Philip Bevilacqua</t>
  </si>
  <si>
    <t>Anion-Assisted Ribozyme Catalysis Inside Complex Coacervates
Presented by Philip Bevilacqua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</si>
  <si>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UXoGVftCWvU</t>
  </si>
  <si>
    <t>https://youtu.be/Vjivxh1EZ78</t>
  </si>
  <si>
    <t>AbSciCon 2019 - Room 2 Day 5 - Chris Kempes</t>
  </si>
  <si>
    <t>Extracting General Principles from Interspecific Comparisons of Extant Life
Presented by Chris Kempes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</si>
  <si>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Vjivxh1EZ78</t>
  </si>
  <si>
    <t>https://youtu.be/Wj5hA26VedE</t>
  </si>
  <si>
    <t>AbSciCon 2019 - Room 2 Day 5 - Laurie Barge</t>
  </si>
  <si>
    <t>Geo-electrochemical Systems Supporting Life &amp; its Origin on Early Earth &amp; Ocean Worlds
Presented by Laurie Barge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</si>
  <si>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Wj5hA26VedE</t>
  </si>
  <si>
    <t>https://youtu.be/WnNAgMdIBnE</t>
  </si>
  <si>
    <t>AbSciCon 2019 - Room 2 Day 3 - Lena Vincent</t>
  </si>
  <si>
    <t>The Spontaneous Emergence of Self-Propagating Systems on Mineral Grains in a Simulated Prebiotic Soup
Presented by Lena Vincent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</si>
  <si>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WnNAgMdIBnE</t>
  </si>
  <si>
    <t>https://youtu.be/acFOCLIcgog</t>
  </si>
  <si>
    <t>AbSciCon 2019 - Room 2 Day 4 - Matilda Newton</t>
  </si>
  <si>
    <t>Could a Reduced Genetic Code Support Early Life?
Presented by Matilda Newton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</si>
  <si>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acFOCLIcgog</t>
  </si>
  <si>
    <t>https://youtu.be/ayP6-fTKmwo</t>
  </si>
  <si>
    <t>AbSciCon 2019 - Room 2 Day 4 - Chiamaka Obianyor</t>
  </si>
  <si>
    <t>Towards Recognizing Activated Oligonucleotides Phosphates versus Thermodynamic Traps in an RNA World
Presented by Chiamaka Obianyor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</si>
  <si>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ayP6-fTKmwo</t>
  </si>
  <si>
    <t>https://youtu.be/buG5M0GQAlU</t>
  </si>
  <si>
    <t>AbSciCon 2019 - Room 2 Day 3 - Madhan Tirumalai</t>
  </si>
  <si>
    <t>Exploring a Primitive 'RNA-only' or 'RNA-peptide' World Using a Dynamic Equilibrium System of Ligation &amp; Degradation
Presented by Madhan Tirumalai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</si>
  <si>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buG5M0GQAlU</t>
  </si>
  <si>
    <t>https://youtu.be/di7vCBNISgw</t>
  </si>
  <si>
    <t>AbSciCon 2019 - Room 2 Day 4 - Elisa Biondi</t>
  </si>
  <si>
    <t>Alternative Biopolymers in Early Evolution
Presented by Elisa Biondi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</si>
  <si>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di7vCBNISgw</t>
  </si>
  <si>
    <t>https://youtu.be/gh5YwYasnYg</t>
  </si>
  <si>
    <t>AbSciCon 2019 - Room 2 Day 5 - Jan Amend</t>
  </si>
  <si>
    <t>Catabolisms 'Missing in Nature'
Presented by Jan Amend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</si>
  <si>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gh5YwYasnYg</t>
  </si>
  <si>
    <t>https://youtu.be/h2rnDiVOqls</t>
  </si>
  <si>
    <t>AbSciCon 2019 - Room 2 Day 4 - Mark Ditzler</t>
  </si>
  <si>
    <t>An in vitro Approach to the Geochemical, Protocellular, &amp; Genomic Environments of Early Evolution
Presented by Mark Ditzler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</si>
  <si>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h2rnDiVOqls</t>
  </si>
  <si>
    <t>https://youtu.be/ltRcmi50Hd8</t>
  </si>
  <si>
    <t>AbSciCon 2019 - Room 2 Day 3 - Laurie Barge</t>
  </si>
  <si>
    <t>Redox-Active Minerals Affect Product Selectivity in Prebiotic Organic Reaction Networks
Presented by Laurie Barge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</si>
  <si>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ltRcmi50Hd8</t>
  </si>
  <si>
    <t>https://youtu.be/m858stbTyvw</t>
  </si>
  <si>
    <t>AbSciCon 2019 - Room 2 Day 4 - Loren Williams</t>
  </si>
  <si>
    <t>Biopolymers: Emergence, Assembly, &amp; Origins
Presented by Loren Williams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</si>
  <si>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m858stbTyvw</t>
  </si>
  <si>
    <t>https://youtu.be/n7h2JQhjYgE</t>
  </si>
  <si>
    <t>AbSciCon 2019 - Room 2 Day 5 - Thomas Deere</t>
  </si>
  <si>
    <t>Evolution of Biological Nitrogen Fixation:
Sulfur-specific Maturation of Nitrogenase in a Methanogen
Presented by Thomas Deere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</si>
  <si>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n7h2JQhjYgE</t>
  </si>
  <si>
    <t>https://youtu.be/oFU-cPmyhEE</t>
  </si>
  <si>
    <t>AbSciCon 2019 - Room 2 Day 5 - Sanjoy Som</t>
  </si>
  <si>
    <t>Cell-specific Energy Availability for Methanogenesis in Serpentinizing Versus Traditional Methanogenic Environments
Presented by Sanjoy Som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</si>
  <si>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oFU-cPmyhEE</t>
  </si>
  <si>
    <t>https://youtu.be/pYw_WHhbPeE</t>
  </si>
  <si>
    <t>AbSciCon 2019 - Room 2 Day 4 - Razvan Cojocaru</t>
  </si>
  <si>
    <t>In vitro Selection of a Highly Processive RNA Polymerase Ribozyme-Clamp Complex
Presented by Razvan Cojocaru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</si>
  <si>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pYw_WHhbPeE</t>
  </si>
  <si>
    <t>https://youtu.be/uwCQuWaTQOw</t>
  </si>
  <si>
    <t>AbSciCon 2019 - Room 2 Day 4 - John Samuelian</t>
  </si>
  <si>
    <t>An FAD-binding RNA Aptamer that Increases the Redox Potential of FAD
Presented by John Samuelian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</si>
  <si>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uwCQuWaTQOw</t>
  </si>
  <si>
    <t>https://youtu.be/xHp19ysLTjo</t>
  </si>
  <si>
    <t>AbSciCon 2019 - Room 2 Day 3 - Wendy Smythe</t>
  </si>
  <si>
    <t>Plenary Session: Fostering Inclusive Education Practices From K-12 to Funding Agencies
Presented by Wendy Smythe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</si>
  <si>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xHp19ysLTjo</t>
  </si>
  <si>
    <t>2019 07 09</t>
  </si>
  <si>
    <t>https://youtu.be/rNz5VLIggMs</t>
  </si>
  <si>
    <t>AbSciCon 2019 - Day 1 - Chris German</t>
  </si>
  <si>
    <t>Exploring Ocean Worlds
Presented by Chris German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</si>
  <si>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rNz5VLIggMs</t>
  </si>
  <si>
    <t>https://youtu.be/8RgHxj6Olpo</t>
  </si>
  <si>
    <t>AbSciCon 2019 - Day 1 - Jim Holden</t>
  </si>
  <si>
    <t>Modeling &amp; Detection of Thermophiles in the Subseafloor
Presented by Jim Holden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</si>
  <si>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8RgHxj6Olpo</t>
  </si>
  <si>
    <t>https://youtu.be/DuiTDOkbFVk</t>
  </si>
  <si>
    <t>AbSciCon 2019 - Day 1 - Jessica Creamer</t>
  </si>
  <si>
    <t>Comprehensive Chiral Amino Acid Method for Future Enceladus Astrobiology Missions
Presented by Jessica Creamer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</si>
  <si>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DuiTDOkbFVk</t>
  </si>
  <si>
    <t>https://youtu.be/Fj7CbD3kphk</t>
  </si>
  <si>
    <t>AbSciCon 2019 - Day 1 - Sara Walker</t>
  </si>
  <si>
    <t>Statistical Frameworks for Life Detection
Presented by Sara Walker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</si>
  <si>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Fj7CbD3kphk</t>
  </si>
  <si>
    <t>https://youtu.be/TT-Ru5QvZhg</t>
  </si>
  <si>
    <t>AbSciCon 2019 - Day 1 - Benjamin Tully</t>
  </si>
  <si>
    <t>Phage-host Evolutionary Dynamics in a Cold, Basalt-hosted Marine System:
An Analog for the Majority of Ocean Worlds?
Presented by Benjamin Tully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</si>
  <si>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TT-Ru5QvZhg</t>
  </si>
  <si>
    <t>https://youtu.be/YRvoQ4hxwVI</t>
  </si>
  <si>
    <t>AbSciCon 2019 - Day 1 - Sarah Johnson</t>
  </si>
  <si>
    <t>Agnostic Approaches to In Situ Life Detection
Presented by Sarah Johnson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</si>
  <si>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YRvoQ4hxwVI</t>
  </si>
  <si>
    <t>https://youtu.be/fWkSGbw-8Dg</t>
  </si>
  <si>
    <t>AbSciCon 2019 - Day 1 - Elizabeth Jaramillo</t>
  </si>
  <si>
    <t>Analysis of Organic &amp; Inorganic Ions by Capillary Electrophoresis with Contactless Conductivity Detection for Planetary Science Applications
Presented by Elizabeth Jaramillo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</si>
  <si>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fWkSGbw-8Dg</t>
  </si>
  <si>
    <t>https://youtu.be/hQqAd3NIGxM</t>
  </si>
  <si>
    <t>AbSciCon 2019 - Day 1 - Amit Levi</t>
  </si>
  <si>
    <t>The pH of Ocean Worlds:
When High-Pressure Ice Governs the Geochemical Evolution
Presented by Amit Levi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</si>
  <si>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hQqAd3NIGxM</t>
  </si>
  <si>
    <t>https://youtu.be/mn5piuuMnik</t>
  </si>
  <si>
    <t>AbSciCon 2019 - Day 1 - Leslie Radosevich</t>
  </si>
  <si>
    <t>SPLIce: Sample Processor to Enable the Search for Life on Icy Worlds
Presented by Leslie Radosevich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</si>
  <si>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mn5piuuMnik</t>
  </si>
  <si>
    <t>https://youtu.be/16bJ4ZNRpJ8</t>
  </si>
  <si>
    <t>AbSciCon 2019 - Day 1 - Andy Ridgwell</t>
  </si>
  <si>
    <t>(How) Do Oceans Overturn on Other Worlds?
Presented by Andy Ridgwell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</si>
  <si>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16bJ4ZNRpJ8</t>
  </si>
  <si>
    <t>https://youtu.be/HdaF0g43hfU</t>
  </si>
  <si>
    <t>AbSciCon 2019 - Day 1 - Christine Ray</t>
  </si>
  <si>
    <t>Modeling the Composition of Hydrothermal Fluids on Europa
Presented by Christine Ray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</si>
  <si>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HdaF0g43hfU</t>
  </si>
  <si>
    <t>https://youtu.be/LQmFaG9Xtjg</t>
  </si>
  <si>
    <t>AbSciCon 2019 - Day 1 - Nadejda Marounina</t>
  </si>
  <si>
    <t>CO2 Reservoirs of Habitable Exoplanet Waterworlds
Presented by Nadejda Marounina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</si>
  <si>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LQmFaG9Xtjg</t>
  </si>
  <si>
    <t>https://youtu.be/SV4aSChLVRg</t>
  </si>
  <si>
    <t>AbSciCon 2019 - Day 1 - NASA Town Hall  NASA Astrobiology Research Coordination Networks</t>
  </si>
  <si>
    <t>NASA Town Hall: NASA Astrobiology Research Coordination Networks
Presented by Mary Voytek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</si>
  <si>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SV4aSChLVRg</t>
  </si>
  <si>
    <t>https://youtu.be/W__Gb8aS3yM</t>
  </si>
  <si>
    <t>AbSciCon 2019 - Day 1 - Julie Castillo-Rogez</t>
  </si>
  <si>
    <t>Occurence of Clathrate Hydrates in the Solar System &amp; Implications for the Evolution of Ocean Worlds
Presented by Julie Castillo-Rogez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</si>
  <si>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W__Gb8aS3yM</t>
  </si>
  <si>
    <t>https://youtu.be/ZauPGU3lIbs</t>
  </si>
  <si>
    <t>AbSciCon 2019 - Day 1 - Amy Smith</t>
  </si>
  <si>
    <t>Lo'ihi Seamount: A Window to Ocean Worlds
Presented by Amy Smith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</si>
  <si>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ZauPGU3lIbs</t>
  </si>
  <si>
    <t>https://youtu.be/fet2f1KFp2s</t>
  </si>
  <si>
    <t>AbSciCon 2019 - Day 1 - Ann Cook</t>
  </si>
  <si>
    <t>Methane Clathrate (Hydrate) Systems on Earth
Presented by Ann Cook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</si>
  <si>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fet2f1KFp2s</t>
  </si>
  <si>
    <t>https://youtu.be/pu3AhtZY05o</t>
  </si>
  <si>
    <t>AbSciCon 2019 - Day 1 - Eddie Schwieterman</t>
  </si>
  <si>
    <t>How Would We Recognize Life on a Distant Exoplanet?
Presented by Eddie Schwieterman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</si>
  <si>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pu3AhtZY05o</t>
  </si>
  <si>
    <t>https://youtu.be/BjK_awWOglY</t>
  </si>
  <si>
    <t>AbSciCon 2019 - Day 5 - Alexandra Pontefract</t>
  </si>
  <si>
    <t>The Role of Ionic Composition &amp; Concentration on Biosignature Preservation:
Lessons from the "Spotted" Lakes of British Columbia
Presented by Alexandra Pontefract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</si>
  <si>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BjK_awWOglY</t>
  </si>
  <si>
    <t>https://youtu.be/Ch_S-76xHCU</t>
  </si>
  <si>
    <t>AbSciCon 2019 - Day 4 - Kathleen Craft</t>
  </si>
  <si>
    <t>Investigating Tethered &amp; Free-Space Communication Techniques for Sending Signals Through the Ice (STI) for an Ice-Ocean Probe at Europa
Presented by Kathleen Craft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</si>
  <si>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Ch_S-76xHCU</t>
  </si>
  <si>
    <t>https://youtu.be/FGz5fbUD0hw</t>
  </si>
  <si>
    <t>AbSciCon 2019 - Day 5 - Edgard Rivera-Valentin</t>
  </si>
  <si>
    <t>The Habitability of Brines at Jezero Crater Mars, the Future Mars 2020 Landing Site
Presented by Edgard Rivera-Valentin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</si>
  <si>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FGz5fbUD0hw</t>
  </si>
  <si>
    <t>https://youtu.be/p0FLkYKYAW4</t>
  </si>
  <si>
    <t>AbSciCon 2019 - Day 4 - Joey Sparta</t>
  </si>
  <si>
    <t>Sampling the Ocean Worlds:
Drilling &amp; Pneumatic Transfer
Presented by Joey Sparta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</si>
  <si>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p0FLkYKYAW4</t>
  </si>
  <si>
    <t>https://youtu.be/z16mIfLNVKs</t>
  </si>
  <si>
    <t>AbSciCon 2019 - Day 5 - German Martinez</t>
  </si>
  <si>
    <t>Exploring Brine Formation on Mars &amp; the Icy Worlds:
Laboratory Experiments &amp; Instrument Development
Presented by German Martinez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</si>
  <si>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z16mIfLNVKs</t>
  </si>
  <si>
    <t>https://youtu.be/0J3jm3vX0Mo</t>
  </si>
  <si>
    <t>AbSciCon 2019 - Day 5 - David Stillman</t>
  </si>
  <si>
    <t>Quantifying Daily Brine Phase-Evolution on Mars Using Thermochemical Modeling
Presented by David Stillman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</si>
  <si>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0J3jm3vX0Mo</t>
  </si>
  <si>
    <t>https://youtu.be/1CSKV2RlJo8</t>
  </si>
  <si>
    <t>AbSciCon 2019 - Day 5 - Nancy Thomas</t>
  </si>
  <si>
    <t>Salts in Gale Crater, Mars: Constraining Habitable Ancient Lakes &amp; Groundwater Environments
Presented by Nancy Thomas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</si>
  <si>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1CSKV2RlJo8</t>
  </si>
  <si>
    <t>https://youtu.be/4Kx7GS6BbnU</t>
  </si>
  <si>
    <t>AbSciCon 2019 - Day 4 - Ricardo Arevalo</t>
  </si>
  <si>
    <t>CORALS: Characterization of Ocean Residues &amp; Life Signatures
Presented by Ricardo Arevalo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</si>
  <si>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4Kx7GS6BbnU</t>
  </si>
  <si>
    <t>https://youtu.be/4iO_cL9tWCQ</t>
  </si>
  <si>
    <t>AbSciCon 2019 - Day 5 - Vincent Chevrier</t>
  </si>
  <si>
    <t>Existence of Martian Special Regions Based on the Stability &amp; Distribution of Liquid Brines
Presented by Vincent Chevrier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</si>
  <si>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4iO_cL9tWCQ</t>
  </si>
  <si>
    <t>https://youtu.be/8NRfkRkOKEA</t>
  </si>
  <si>
    <t>AbSciCon 2019 - Day 4 - Elizabeth Jaramillo</t>
  </si>
  <si>
    <t>MCA: Microfluidic Icy-World Chemistry Analyzer
Presented by Elizabeth Jaramillo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</si>
  <si>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8NRfkRkOKEA</t>
  </si>
  <si>
    <t>https://youtu.be/939p2CWFmZw</t>
  </si>
  <si>
    <t>AbSciCon 2019 - Day 4 - Corina Barbalata</t>
  </si>
  <si>
    <t>Embedding Autonomous Capabilities in a Hydraulic Underwater Manipulator
Presented by Corina Barbalata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</si>
  <si>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939p2CWFmZw</t>
  </si>
  <si>
    <t>https://youtu.be/CQ7hB360ypU</t>
  </si>
  <si>
    <t>AbSciCon 2019 - Day 5 - Andrew Shumway</t>
  </si>
  <si>
    <t>Unfreezable Briny Water in Martian Soils
Presented by Andrew Shumway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</si>
  <si>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CQ7hB360ypU</t>
  </si>
  <si>
    <t>https://youtu.be/LbH2NX6bWHM</t>
  </si>
  <si>
    <t>AbSciCon 2019 - Day 4 - Zachary Duca</t>
  </si>
  <si>
    <t>Quantitative, Compositional Analysis of Trace Amino Acids in Europa Analogues with a Modular µCE-LIF System
Presented by Zachary Duca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</si>
  <si>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LbH2NX6bWHM</t>
  </si>
  <si>
    <t>https://youtu.be/QzjiMkWab_w</t>
  </si>
  <si>
    <t>AbSciCon 2019 - Day 5 - Plenary Session  Ocean World Exploration in our Solar System</t>
  </si>
  <si>
    <t>Plenary Session: Ocean World Exploration in our Solar System
Presented by Melissa Trainer, Laurie Barge, Christopher Glein, Rika Anderson, Britney Schmidt, and Conor Nixon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</si>
  <si>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QzjiMkWab_w</t>
  </si>
  <si>
    <t>https://youtu.be/QzyqSj2QIUk</t>
  </si>
  <si>
    <t>AbSciCon 2019 - Day 4 - James Lambert</t>
  </si>
  <si>
    <t>Overview of the Compact Integrated Raman Spectrometer (CIRS) for a Europa Lander Mission
Presented by James Lambert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</si>
  <si>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QzyqSj2QIUk</t>
  </si>
  <si>
    <t>https://youtu.be/VL7O3n9ukqo</t>
  </si>
  <si>
    <t>AbSciCon 2019 - Day 4 - William Stone</t>
  </si>
  <si>
    <t>Development &amp; Environmental Testing of a Direct Laser Penetration Probe for Icy Ocean Worlds
Presented by William Stone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</si>
  <si>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VL7O3n9ukqo</t>
  </si>
  <si>
    <t>https://youtu.be/Y8ZbEq-p2Uw</t>
  </si>
  <si>
    <t>AbSciCon 2019 - Day 5 - Jill Mikucki</t>
  </si>
  <si>
    <t>Exploring Antarctic Subsurface Brines
Presented by Jill Mikucki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</si>
  <si>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Y8ZbEq-p2Uw</t>
  </si>
  <si>
    <t>https://youtu.be/YFvwoxI1aIo</t>
  </si>
  <si>
    <t>AbSciCon 2019 - Day 5 - Magdalena Osburn</t>
  </si>
  <si>
    <t>Organic Biosignatures of Mars Analog Sulfate-Dominated Hypersaline Lakes
Presented by Magdalena Osburn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</si>
  <si>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YFvwoxI1aIo</t>
  </si>
  <si>
    <t>https://youtu.be/_l3QSLHgd7I</t>
  </si>
  <si>
    <t>AbSciCon 2019 - Day 4 - Dale Winebrenner</t>
  </si>
  <si>
    <t>A Recoverable Melt Probe:
Toward Exploration of Icy Moon Analogs at Logistical Cost
Presented by Dale Winebrenner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</si>
  <si>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_l3QSLHgd7I</t>
  </si>
  <si>
    <t>https://youtu.be/fhOoMf4C4pw</t>
  </si>
  <si>
    <t>AbSciCon 2019 - Day 5 - Marcela Ewert</t>
  </si>
  <si>
    <t>Proteomic Signatures &amp; Cell Viability of Colwellia Psychrerythraea Strain 34H in Supercooled, Frozen, &amp; Equilibrium Sea-Ice Brines
Presented by Marcela Ewert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</si>
  <si>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fhOoMf4C4pw</t>
  </si>
  <si>
    <t>https://youtu.be/mFy-wqvniWE</t>
  </si>
  <si>
    <t>AbSciCon 2019 - Day 4 - Peter Willis</t>
  </si>
  <si>
    <t>OCEANS: Organic Capillary Electrophoresis Analysis System, a Subsystem of
EMILI: Europan Molecular Indicators of Life Investigation
Presented by Peter Willis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</si>
  <si>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mFy-wqvniWE</t>
  </si>
  <si>
    <t>https://youtu.be/p06klvoig6M</t>
  </si>
  <si>
    <t>AbSciCon 2019 - Day 5 - Jennifer Hanley</t>
  </si>
  <si>
    <t>Chlorine Salts Across the Solar System
Presented by Jennifer Hanley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</si>
  <si>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p06klvoig6M</t>
  </si>
  <si>
    <t>https://youtu.be/vVarLZlxUnI</t>
  </si>
  <si>
    <t>AbSciCon 2019 - Day 3 - Sergei Katsev</t>
  </si>
  <si>
    <t>Archean-Proterozoic Ocean Oxygenation &amp; Changes in Marine Sulfur Cycling Inferred from Biogeochemical Models
Presented by Sergei Katsev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</si>
  <si>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vVarLZlxUnI</t>
  </si>
  <si>
    <t>https://youtu.be/x8uKQia043I</t>
  </si>
  <si>
    <t>AbSciCon 2019 - Day 4 - Rosalba Bonaccorsi</t>
  </si>
  <si>
    <t>Small, Fast, &amp; Cold:
Enceladus Plume Analog Simulation Experiments
Presented by Rosalba Bonaccorsi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</si>
  <si>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x8uKQia043I</t>
  </si>
  <si>
    <t>https://youtu.be/ys9xeTTDP8E</t>
  </si>
  <si>
    <t>AbSciCon 2019 - Day 4 - Samuel Howell</t>
  </si>
  <si>
    <t>Environmental Considerations for Accessing the Interior Oceans of Ocean Worlds
Presented by Samuel Howell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</si>
  <si>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ys9xeTTDP8E</t>
  </si>
  <si>
    <t>https://youtu.be/zzsVhlPQb-Q</t>
  </si>
  <si>
    <t>AbSciCon 2019 - Day 4 - Tighe Costa</t>
  </si>
  <si>
    <t>SLUSH: Search for Life Using a Submersible Heated Drill
Presented by Tighe Costa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</si>
  <si>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zzsVhlPQb-Q</t>
  </si>
  <si>
    <t>https://youtu.be/Pwrpr39kAik</t>
  </si>
  <si>
    <t>AbSciCon 2019 - Day 4 - Richard Mathies</t>
  </si>
  <si>
    <t>Microfabricated Organic Analyzers for Biosignatures
Presented by Richard Mathies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</si>
  <si>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Pwrpr39kAik</t>
  </si>
  <si>
    <t>https://youtu.be/YXITjSgqbts</t>
  </si>
  <si>
    <t>AbSciCon 2019 - Day 4 - Scott Murchie</t>
  </si>
  <si>
    <t>Europa Lander Stereo Spectral Imaging Experiment (ELSSIE)
Presented by Scott Murchie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</si>
  <si>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YXITjSgqbts</t>
  </si>
  <si>
    <t>https://youtu.be/d-FXX7Szy7Q</t>
  </si>
  <si>
    <t>AbSciCon 2019 - Day 4 - Cynthia Phillips</t>
  </si>
  <si>
    <t>Europa Lander Mission Concept
Presented by Cynthia Phillips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</si>
  <si>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d-FXX7Szy7Q</t>
  </si>
  <si>
    <t>https://youtu.be/tHT_HbPEF5E</t>
  </si>
  <si>
    <t>AbSciCon 2019 - Day 4 - Plenary Session  Understanding Habitats &amp; Searching for Life on Mars</t>
  </si>
  <si>
    <t>Plenary Session: Understanding Habitats &amp; Searching for Life on Mars
Presented by Bethany Ehlmann, Manuel de la Torre Juarez, Jennifer Eigenbrode, Barbara Sherwood-Lollar, Dawn Sumner, Alexis Templeton, Kenneth Williford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</si>
  <si>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tHT_HbPEF5E</t>
  </si>
  <si>
    <t>https://youtu.be/-Te-2Rw-QWo</t>
  </si>
  <si>
    <t>AbSciCon 2019 - Welcome Reception with Anthony Rapp</t>
  </si>
  <si>
    <t>Welcome Reception with Anthony Rapp
Presented by Mary Voytek and Melissa Kirven-Brooks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</si>
  <si>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-Te-2Rw-QWo</t>
  </si>
  <si>
    <t>https://youtu.be/-qXcqQlMt4M</t>
  </si>
  <si>
    <t>AbSciCon 2019 - Day 3 - Plenary Session  Issues in the Origins of Life</t>
  </si>
  <si>
    <t>Plenary Session: Issues in the Origins of Life: Multidisciplinary Perspectives
Presented by Mary Voytek, Jim Cleaves, Laurie Barge, Boswell Wing, Christine Keating, Eric Smith, Jamie Elsila, Martin Van Kranendonk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</si>
  <si>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-qXcqQlMt4M</t>
  </si>
  <si>
    <t>https://youtu.be/4QBEMAJm7x8</t>
  </si>
  <si>
    <t>AbSciCon 2019 - Day 3 - Jody Deming</t>
  </si>
  <si>
    <t>Viruses as Enablers of Microbial Life in Extreme Subzero Brines
Presented by Jody Deming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</si>
  <si>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4QBEMAJm7x8</t>
  </si>
  <si>
    <t>https://youtu.be/H4VD32I34pU</t>
  </si>
  <si>
    <t>AbSciCon 2019 - Day 4 - Alison Murray</t>
  </si>
  <si>
    <t>Biosignature Detection Using the Analyzer of Nanoscale Textures for Objects in Near-surface Ice on Europa (ANTONIE) &amp; Other Icy Ocean Worlds
Presented by Alison Murray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</si>
  <si>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H4VD32I34pU</t>
  </si>
  <si>
    <t>https://youtu.be/O0UOAOnGst4</t>
  </si>
  <si>
    <t>AbSciCon 2019 - Day 4 - Chris Glein</t>
  </si>
  <si>
    <t>MAss Spectrometer for Planetary EXploration-ORganic Composition Analyzer (MASPEX-ORCA)
Presented by Chris Glein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</si>
  <si>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O0UOAOnGst4</t>
  </si>
  <si>
    <t>https://youtu.be/TW22a51alyk</t>
  </si>
  <si>
    <t>AbSciCon 2019 - Day 3 - Peter Conlin</t>
  </si>
  <si>
    <t>Stabilizing the Evolutionary Transition to Multicellularity Against Reversion
Presented by Peter Conlin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</si>
  <si>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TW22a51alyk</t>
  </si>
  <si>
    <t>https://youtu.be/UY2-dC1u8B8</t>
  </si>
  <si>
    <t>AbSciCon 2019 - Day 3 - Stephanie Olson</t>
  </si>
  <si>
    <t>Extra Salt Warms Archean Earth
Presented by Stephanie Olson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</si>
  <si>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UY2-dC1u8B8</t>
  </si>
  <si>
    <t>https://youtu.be/Xia7AQLaibY</t>
  </si>
  <si>
    <t>AbSciCon 2019 - Day 3 - Owen Lehmer</t>
  </si>
  <si>
    <t>Atmospheric CO2 Levels from 2.7 Billion Years Ago Using Micrometeorite Oxidation
Presented by Owen Lehmer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</si>
  <si>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Xia7AQLaibY</t>
  </si>
  <si>
    <t>https://youtu.be/g6bjuDEpspU</t>
  </si>
  <si>
    <t>AbSciCon 2019 - Day 3 - Jodi Young</t>
  </si>
  <si>
    <t>Every (2nd) Breath You Take
Presented by Jodi Young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</si>
  <si>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g6bjuDEpspU</t>
  </si>
  <si>
    <t>https://youtu.be/gGffOVzEs2E</t>
  </si>
  <si>
    <t>AbSciCon 2019 - Day 3 - Dominic Sivitilli</t>
  </si>
  <si>
    <t>Collective Cognition in the Arms of the Octopus
Presented by Dominic Sivitilli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</si>
  <si>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gGffOVzEs2E</t>
  </si>
  <si>
    <t>https://youtu.be/kUJkt14mqxw</t>
  </si>
  <si>
    <t>AbSciCon 2019 - Day 2 - Allies &amp; Advocates in Astrobiology  A Discussion on Diversity &amp; Inclusion</t>
  </si>
  <si>
    <t>Allies &amp; Advocates in Astrobiology: A Discussion on Diversity &amp; Inclusion
Presented by Lauren Seyler, Joan Schmetz, Tessa Fisher, Shawn Domagal-Goldman, Jen Glass, and Kennda Lynch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</si>
  <si>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kUJkt14mqxw</t>
  </si>
  <si>
    <t>https://youtu.be/yy8kUCjIclk</t>
  </si>
  <si>
    <t>AbSciCon 2019 - Day 2 - Alief Moulana</t>
  </si>
  <si>
    <t>Inferring the Structure &amp; Evolution of Sulfurovum Pengenome in Deep-Sea Hydrothermal Vents
Presented by Alief Moulana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</si>
  <si>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yy8kUCjIclk</t>
  </si>
  <si>
    <t>https://youtu.be/08OgNnQUV68</t>
  </si>
  <si>
    <t>AbSciCon 2019 - Day 4 - Chris Lindensmith</t>
  </si>
  <si>
    <t>In Situ Biology &amp; Mineralogy Capabilities of Holographic Microscopy
Presented by Chris Lindensmith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</si>
  <si>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08OgNnQUV68</t>
  </si>
  <si>
    <t>https://youtu.be/2ofRkpscmQI</t>
  </si>
  <si>
    <t>AbSciCon 2019 - Day 2 - Plenary Session  Exoplanet Habitability &amp; Biosignatures</t>
  </si>
  <si>
    <t>Plenary Session: Observational Prospects for Exoplanet Habitability &amp; Biosignatures
Presented by Karl Stapelfeldt, Shawn Domagal-Goldman, Vikki Meadows, Scott Gaudi, Giada Arney, and Keven Stevenson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</si>
  <si>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2ofRkpscmQI</t>
  </si>
  <si>
    <t>https://youtu.be/8lTmbaV8KNA</t>
  </si>
  <si>
    <t>AbSciCon 2019 - Day 2 - Anton Mahama</t>
  </si>
  <si>
    <t>Domain-Signatures of Genome Complexity in Extremophiles
Presented by Anton Mahama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</si>
  <si>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8lTmbaV8KNA</t>
  </si>
  <si>
    <t>https://youtu.be/AvWh-YlE8hA</t>
  </si>
  <si>
    <t>AbSciCon 2019 - Day 3 - Matthew Smart</t>
  </si>
  <si>
    <t>The Devonian Plant Revolution:
Roots, Weathering &amp; the Impact on Global Biogeochemical Cycling
Presented by Matthew Smart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</si>
  <si>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AvWh-YlE8hA</t>
  </si>
  <si>
    <t>https://youtu.be/CHjc6yl1tc0</t>
  </si>
  <si>
    <t>AbSciCon 2019 - Day 3 - Amanda Garcia</t>
  </si>
  <si>
    <t>Reconstruction of Ancestral Nitrogenases:
Phylogenetic Implications for Metal Binding
Presented by Amanda Garcia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</si>
  <si>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CHjc6yl1tc0</t>
  </si>
  <si>
    <t>https://youtu.be/HLliO1WyjEA</t>
  </si>
  <si>
    <t>AbSciCon 2019 - Day 3 - Ariel Anbar</t>
  </si>
  <si>
    <t>Fully Oxygenated Water Columns Over Continental Shelves Before the Great Oxidation Event
Presented by Ariel Anbar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</si>
  <si>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HLliO1WyjEA</t>
  </si>
  <si>
    <t>https://youtu.be/IU6BEJCxytE</t>
  </si>
  <si>
    <t>AbSciCon 2019 - Day 3 - Boswell Wing</t>
  </si>
  <si>
    <t>Carbon Fixation in Deep Time
Presented by Boswell Wing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</si>
  <si>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IU6BEJCxytE</t>
  </si>
  <si>
    <t>https://youtu.be/JEIk89vjxzs</t>
  </si>
  <si>
    <t>AbSciCon 2019 - Day 1 - Steve Vance</t>
  </si>
  <si>
    <t>Enceladus Distributed Geophysical Exploration (EDGE)
Presented by Steve Vance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</si>
  <si>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JEIk89vjxzs</t>
  </si>
  <si>
    <t>https://youtu.be/KJJdtqWM3qs</t>
  </si>
  <si>
    <t>AbSciCon 2019 - Day 3 - Alia Wofford</t>
  </si>
  <si>
    <t>Revisiting Early Earth's Methanogenic Biosphere
Presented by Alia Wofford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</si>
  <si>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KJJdtqWM3qs</t>
  </si>
  <si>
    <t>https://youtu.be/NefK_aJIHHY</t>
  </si>
  <si>
    <t>AbSciCon 2019 - Day 3 - William Bains</t>
  </si>
  <si>
    <t>Evolution of Complex Genetics
Presented by William Bains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</si>
  <si>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NefK_aJIHHY</t>
  </si>
  <si>
    <t>https://youtu.be/PynJGwcruWw</t>
  </si>
  <si>
    <t>AbSciCon 2019 - Day 2 - NAI 20th Anniversary  A New Discipline Reaches Maturity II</t>
  </si>
  <si>
    <t>NAI 20th Anniversary: A New Discipline Reaches Maturity II
Presented by Penny Boston and Carl Pilcher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</si>
  <si>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PynJGwcruWw</t>
  </si>
  <si>
    <t>https://youtu.be/blgekwUw4ws</t>
  </si>
  <si>
    <t>AbSciCon 2019 - Day 3 - Nadia Szeinbaum</t>
  </si>
  <si>
    <t>A Synthetic Microbial Consortium to Explore Cooperation on Early Earth
Presented by Nadia Szeinbaum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</si>
  <si>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blgekwUw4ws</t>
  </si>
  <si>
    <t>https://youtu.be/cynNnCs4oqw</t>
  </si>
  <si>
    <t>AbSciCon 2019 - Day 2 - NAI 20th Anniversary  A New Discipline Reaches Maturity I</t>
  </si>
  <si>
    <t>NAI 20th Anniversary: A New Discipline Reaches Maturity I
Presented by Penny Boston and Carl Pilcher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</si>
  <si>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cynNnCs4oqw</t>
  </si>
  <si>
    <t>https://youtu.be/juu5EOgfKfw</t>
  </si>
  <si>
    <t>AbSciCon 2019 - Day 2 - Hannah Dawson</t>
  </si>
  <si>
    <t>Using Metabolomics as a Method to Probe the Physiological Adaptations of Sea-Ice Algae
Presented by Hannah Dawson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</si>
  <si>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juu5EOgfKfw</t>
  </si>
  <si>
    <t>https://youtu.be/nJhEjOn3X38</t>
  </si>
  <si>
    <t>AbSciCon 2019 - Day 1 - Yaoxuan Zeng</t>
  </si>
  <si>
    <t>Wind-driven Ocean Circulation on Tidally Locked Aqua-Planets
Presented by Yaoxuan Zeng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</si>
  <si>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nJhEjOn3X38</t>
  </si>
  <si>
    <t>https://youtu.be/qQQQXOjPgiY</t>
  </si>
  <si>
    <t>AbSciCon 2019 - Day 2 - Anais Gentilhomme</t>
  </si>
  <si>
    <t>Predicting Optimal Growth Rates of Marine Bacteria Using Genetic Signatures of Cold Adaptation
Presented by Anais Gentilhomme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</si>
  <si>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qQQQXOjPgiY</t>
  </si>
  <si>
    <t>https://youtu.be/tGamrU1U8Vk</t>
  </si>
  <si>
    <t>AbSciCon 2019 - Day 3 - Yasuto Watanabe</t>
  </si>
  <si>
    <t>Global Carbon Cycle &amp; Climate Stability in the Early Earth System
Presented by Yasuto Watanabe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</si>
  <si>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tGamrU1U8Vk</t>
  </si>
  <si>
    <t>https://youtu.be/xwKbTu28HDA</t>
  </si>
  <si>
    <t>AbSciCon 2019 - Day 3 - Kosei Yamaguchi</t>
  </si>
  <si>
    <t>Oxygenation of the 2.2 Ga Deep Ocean:
Evidence from Birmian Greenstone Belt, Ghana
Presented by Kosei Yamaguchi
AbSciCon is the largest astrobiology conference in the United States organized by the astrobiology community. AbSciCon 2019 was held on 24-28 June 2019 in Bellevue, Washington.
The theme for AbSciCon 2019 was “Understanding and Enabling the Search for Life on Worlds Near and Far.” Within our solar system, icy worlds and Mars have generated excitement, and exoplanets offer numerous and diverse environments where life may exist in other planetary systems. Near future missions and observations will scrutinize many of these targets to understand their environments and search for signs of life. Meanwhile, fundamental research on the origin and evolution of life on Earth drives our understanding about life processes that may operate elsewhere.
Follow the NASA Astrobiology program on Twitter (@NASAAstrobio) and Facebook (facebook.com/NasaAstrobiology/).</t>
  </si>
  <si>
    <t>xwKbTu28HDA</t>
  </si>
  <si>
    <t>2019 05 25</t>
  </si>
  <si>
    <t>https://youtu.be/Q642pXhOpsk</t>
  </si>
  <si>
    <t>Ask an Astrobiologist  From Mongolia to the Icy Worlds of our Solar System with Dr. Yasuhito Sekine</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</si>
  <si>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22
From Mongolia to the Icy Worlds of our Solar System
Hosted by Dr. Graham Lau (Blue Marble Space Institute of Science)
Featured Guest: Dr. Yasuhito Sekine (Earth-Life Science Institute)
Directed by Mike Toillion (NASA Astrobiology Program)
Music by Sam Doshier (NASA Astrobiology Institute)</t>
  </si>
  <si>
    <t>Q642pXhOpsk</t>
  </si>
  <si>
    <t>2019 04 19</t>
  </si>
  <si>
    <t>https://youtu.be/UdEixny7SKQ</t>
  </si>
  <si>
    <t>Ask An Astrobiologist  Impact Craters and the Origin of Life with Dr. Gordon Osinski</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</si>
  <si>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21
Impact Craters and the Origin of Life
Hosted by Dr. Sanjoy Som (Blue Marble Space Institute of Science)
Featured Guest: Dr. Gordon 'Oz' Osinski (Western University)
Directed by Mike Toillion (NASA Astrobiology Program)
Music by Sam Doshier (NASA Astrobiology Institute)</t>
  </si>
  <si>
    <t>UdEixny7SKQ</t>
  </si>
  <si>
    <t>2019 04 04</t>
  </si>
  <si>
    <t>https://youtu.be/UIEcxS9SXXw</t>
  </si>
  <si>
    <t>Astrobiology in the Field, Episode 1  Iceland</t>
  </si>
  <si>
    <t>Astrobiology in the Field, Episode 1: Iceland
Created by Mike Toillion.
This expedition is the first installment in a brand new NASA Astrobiology video documentary series, entitled Astrobiology in the Field. This series aims to showcase the amazing analogue environments and the interesting field work being conducted all over the world by NASA scientists; work that directly informs NASA missions to discover extraterrestrial life in the Universe.
This episode follows team FELDSPAR: the Field Exploration and Life Detection Sampling for Planetary and Astrobiology Research. Led by Georgia Institute of Technology’s Dr. Amanda Stockton, and funded by the NASA Astrobiology’s PSTAR program, team FELDSPAR is investigating the distribution of life amongst fresh lava fields in the volcanically-active regions of Iceland.
For more information, visit https://astrobiology.nasa.gov/news/astrobiology-inthe-field-iceland.
NOTE: At 6:53, an image of ADP, not ATP, is actually shown.
Music Credits:
Ben Sound: https://www.bensound.com/royalty-free-music 
Babylon - Disco Ultralounge by Kevin MacLeod is licensed under a Creative Commons Attribution licence (https://creativecommons.org/licenses/by/4.0/) 
Source: http://incompetech.com/music/royalty-free/index.html?isrc=USUAN1100314 
Artist: http://incompetech.com/ 
Sunrise On Mars by Audionautix is licensed under a Creative Commons Attribution licence (https://creativecommons.org/licenses/by/4.0/) 
Artist: http://audionautix.com/ 
Rhythm and Booze by Twin Musicom is licensed under a Creative Commons Attribution licence (https://creativecommons.org/licenses/by/4.0/) 
Artist: http://www.twinmusicom.org/ 
I Am Running with Temporary Success from a Monstrous Vacuum by Chris Zabriskie is licensed under a Creative Commons Attribution licence (https://creativecommons.org/licenses/by/4.0/) 
Source: http://chriszabriskie.com/honor/ 
Artist: http://chriszabriskie.com/</t>
  </si>
  <si>
    <t>UIEcxS9SXXw</t>
  </si>
  <si>
    <t>2019 04 01</t>
  </si>
  <si>
    <t>https://youtu.be/qEQGB6YmUfs</t>
  </si>
  <si>
    <t>Astrobiology in the Field, Episode 1  Iceland (Teaser Trailer)</t>
  </si>
  <si>
    <t>Astrobiology in the Field
Episode 1: Iceland
Teaser Trailer
The NASA Astrobiology Program presents Astrobiology in the Field, Episode 1: Iceland, created by Mike Toillion.
This expedition is the first installment in a brand new NASA Astrobiology video documentary series, entitled Astrobiology in the Field. This series aims to showcase the amazing analogue environments and the interesting field work being conducted all over the world by NASA scientists; work that directly informs NASA missions to discover extraterrestrial life in the Universe.
The full episode follows team FELDSPAR: the Field Exploration and Life Detection Sampling for Planetary and Astrobiology Research. Led by Georgia Institute of Technology’s Dr. Amanda Stockton, and funded by the NASA Astrobiology’s PSTAR program, team FELDSPAR is investigating the distribution of life amongst fresh lava fields in the volcanically-active regions of Iceland.
For more information, visit https://astrobiology.nasa.gov/news/astrobiology-inthe-field-iceland.
Music: "Olympus" by Ross Bugden</t>
  </si>
  <si>
    <t>qEQGB6YmUfs</t>
  </si>
  <si>
    <t>2019 03 27</t>
  </si>
  <si>
    <t>https://youtu.be/t4YqB1luixM</t>
  </si>
  <si>
    <t>Ask An Astrobiologist  The Search for Technosignatures with Dr. Jason Wright</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</si>
  <si>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20
The Search for Technosignatures
Hosted by Dr. Graham Lau (Blue Marble Space Institute of Science)
Featured Guest: Dr. Jason Wright (Penn State University)
Directed by Mike Toillion (NASA Astrobiology Program)
Music by Sam Doshier (NASA Astrobiology Institute)</t>
  </si>
  <si>
    <t>t4YqB1luixM</t>
  </si>
  <si>
    <t>2019 03 01</t>
  </si>
  <si>
    <t>https://youtu.be/nYMCyAcOs50</t>
  </si>
  <si>
    <t>Ask An Astrobiologist  The Legacy and Future of SETI with Dr. Jill Tarter</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</si>
  <si>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18
The Legacy and Future of SETI
Hosted by Dr. Graham Lau (Blue Marble Space Institute of Science)
Featured Guest: Dr. Jill Tarter (SETI Institute)
Directed by Mike Toillion (NASA Astrobiology Program)
Music by Sam Doshier (NASA Astrobiology Institute)</t>
  </si>
  <si>
    <t>nYMCyAcOs50</t>
  </si>
  <si>
    <t>https://youtu.be/p8GgDF45OzU</t>
  </si>
  <si>
    <t>Ask An Astrobiologist  Astronomy, Exoplanets, and Self-Care with Dr. Sarah Rugheimer</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</si>
  <si>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19
Astronomy, Exoplanets, and Self-Care
Hosted by Dr. Sanjoy Som (Blue Marble Space Institute of Science)
Featured Guest: Dr. Sarah Rugheimer (University of Oxford)
Directed by Mike Toillion (NASA Astrobiology Program)
Music by Sam Doshier (NASA Astrobiology Institute)</t>
  </si>
  <si>
    <t>p8GgDF45OzU</t>
  </si>
  <si>
    <t>2019 02 01</t>
  </si>
  <si>
    <t>https://youtu.be/0amtjdLV1vE</t>
  </si>
  <si>
    <t>Navajo  Our Mother Moon</t>
  </si>
  <si>
    <t>Navajo leaders and NASA scientists reflect on lunar exploration, and share perspectives on space exploration.</t>
  </si>
  <si>
    <t>0amtjdLV1vE</t>
  </si>
  <si>
    <t>https://youtu.be/gYWyIISAMGs</t>
  </si>
  <si>
    <t>Navajo  Story of the Stars</t>
  </si>
  <si>
    <t>Navajo leaders and NASA scientists share perspectives on the stars.</t>
  </si>
  <si>
    <t>gYWyIISAMGs</t>
  </si>
  <si>
    <t>2018 11 30</t>
  </si>
  <si>
    <t>https://youtu.be/hxiGCYepkMI</t>
  </si>
  <si>
    <t>Living on Mars with Dr. Oleg Abramov</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</si>
  <si>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17
Living on Mars
Hosted by Dr. Graham Lau (Blue Marble Space Institute of Science)
Featured Guest: Dr. Oleg Abramov (Planetary Science Institute)
Directed by Mike Toillion (NASA Astrobiology Program)
Music by Sam Doshier (NASA Astrobiology Institute)</t>
  </si>
  <si>
    <t>hxiGCYepkMI</t>
  </si>
  <si>
    <t>2018 10 19</t>
  </si>
  <si>
    <t>https://youtu.be/I5kiitskzEA</t>
  </si>
  <si>
    <t>Ask An Astrobiologist  The Potential for Life on Titan, Europa, and Enceladus with Dr. Morgan Cable</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</si>
  <si>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16
The Potential for Life on Titan, Europa, and Enceladus
Hosted by Dr. Sanjoy Som (Blue Marble Space Institute of Science)
Featured Guest: Dr. Morgan Cable (NASA JPL)
Directed by Mike Toillion (NASA Astrobiology Program)
Music by Sam Doshier (NASA Astrobiology Institute)</t>
  </si>
  <si>
    <t>I5kiitskzEA</t>
  </si>
  <si>
    <t>2018 09 26</t>
  </si>
  <si>
    <t>https://youtu.be/bYD5jRXJRfI</t>
  </si>
  <si>
    <t>Ask An Astrobiologist  Looking for Life on Volcanoes in Iceland with Dr. Amanda Stockton</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</si>
  <si>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15
Looking for Life on Volcanoes in Iceland
Hosted by Dr. Graham Lau (Blue Marble Space Institute of Science)
Featured Guest: Dr. Amanda Stockton (Georgia Tech)
Directed by Mike Toillion (NASA Astrobiology Program)
Music by Sam Doshier (NASA Astrobiology Institute)</t>
  </si>
  <si>
    <t>bYD5jRXJRfI</t>
  </si>
  <si>
    <t>2018 09 18</t>
  </si>
  <si>
    <t>https://youtu.be/kwDmNTGKs1k</t>
  </si>
  <si>
    <t>Ask An Astrobiologist  NASA's Europa Clipper Mission with Dr. Steve Vance</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</si>
  <si>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14
NASA's Europa Clipper Mission
Hosted by Dr. Sanjoy Som (Blue Marble Space Institute of Science)
Featured Guest: Dr. Steve Vance (NASA JPL)
Directed by Mike Toillion (NASA Astrobiology Program)
Music by Sam Doshier (NASA Astrobiology Institute)</t>
  </si>
  <si>
    <t>kwDmNTGKs1k</t>
  </si>
  <si>
    <t>2018 07 26</t>
  </si>
  <si>
    <t>https://youtu.be/H-_9nT_h9U4</t>
  </si>
  <si>
    <t>Ask An Astrobiologist  Methane on Mars and More with Dr. Jennifer Glass</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</si>
  <si>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13
Methane on Mars and More
Hosted by Dr. Sanjoy Som (Blue Marble Space Institute of Science)
Featured Guest: Dr. Jennifer Glass (Georgia Tech) 
Directed by Mike Toillion (NASA Astrobiology Program)
Music by Sam Doshier (NASA Astrobiology Institute)</t>
  </si>
  <si>
    <t>H-_9nT_h9U4</t>
  </si>
  <si>
    <t>2018 06 25</t>
  </si>
  <si>
    <t>https://youtu.be/l9RVasmDi5A</t>
  </si>
  <si>
    <t>AbGradCon 2018  Andrew Lincowski</t>
  </si>
  <si>
    <t>Title: “Exoplanet Characterization with JWST: Evolved Climates and Observational Discriminants of the TRAPPIST-1 System”
Speaker: Andrew Lincowski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</si>
  <si>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l9RVasmDi5A</t>
  </si>
  <si>
    <t>https://youtu.be/coI1gMRhQg8</t>
  </si>
  <si>
    <t>AbGradCon 2018  Arthur Adams</t>
  </si>
  <si>
    <t>Title: “Characterizing Exoplanet Meteorology”
Speaker: Arthur Adams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</si>
  <si>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coI1gMRhQg8</t>
  </si>
  <si>
    <t>https://youtu.be/J1KB5W3WrzM</t>
  </si>
  <si>
    <t>AbGradCon 2018  Brandon Carroll</t>
  </si>
  <si>
    <t>Title: “Tracing the Origins of Nitrogen Bearing Organics Toward Orion KL with ALMA” 
Speaker: Brandon Carroll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</si>
  <si>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J1KB5W3WrzM</t>
  </si>
  <si>
    <t>https://youtu.be/zVZbBI1_Kyg</t>
  </si>
  <si>
    <t>AbGradCon 2018  Emilio Enriquez</t>
  </si>
  <si>
    <t>Title: “The Breakthrough Listen Search for Intelligent Life: the first 
SETI results and other future science”
Speaker: J. Emilio Enriquez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</si>
  <si>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zVZbBI1_Kyg</t>
  </si>
  <si>
    <t>https://youtu.be/Xl3TbuIVDos</t>
  </si>
  <si>
    <t>AbGradCon 2018  Justin Lawrence</t>
  </si>
  <si>
    <t>Title: “RISE UP: Robotic Exploration beneath the Ross and McMurdo Ice Shelves”
Speaker: Justin Lawrence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</si>
  <si>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Xl3TbuIVDos</t>
  </si>
  <si>
    <t>https://youtu.be/e9uU630gcdk</t>
  </si>
  <si>
    <t>AbGradCon 2018  Lara Maldanis</t>
  </si>
  <si>
    <t>Title: “Assessing new biogenicity criteria of microfossils with high-resolution imaging techniques”
Speaker: Lara Maldanis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</si>
  <si>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e9uU630gcdk</t>
  </si>
  <si>
    <t>https://youtu.be/F-TBcbGw12U</t>
  </si>
  <si>
    <t>AbGradCon 2018  Mahmuda Afrin Badhan</t>
  </si>
  <si>
    <t>Title: "Warm-up Talk: Pre-Reqs for Astrobiology: Astrophysics &amp; Astrochemistry"
Speaker: Mahmuda Afrin Badhan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</si>
  <si>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F-TBcbGw12U</t>
  </si>
  <si>
    <t>https://youtu.be/PEMGdvQCB1o</t>
  </si>
  <si>
    <t>AbGradCon 2018  Ngoc Truong</t>
  </si>
  <si>
    <t>Title: “Decomposition of Amino Acids in Water with Application to Enceladus and Europa”
Speaker: Ngoc Truong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</si>
  <si>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PEMGdvQCB1o</t>
  </si>
  <si>
    <t>https://youtu.be/0f5MyHJfc9Q</t>
  </si>
  <si>
    <t>AbGradCon 2018  Saeed Ahmadvand</t>
  </si>
  <si>
    <t>Title: "From Simplicity to Complexity"
Speaker: Saeed Ahmadvand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</si>
  <si>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0f5MyHJfc9Q</t>
  </si>
  <si>
    <t>https://youtu.be/rbPxKcjDitg</t>
  </si>
  <si>
    <t>AbGradCon 2018  Zach Duca</t>
  </si>
  <si>
    <t>Title: "Warm-up Talk: Innovations in Space Engineering &amp; the Future of Astrobiology Missions"
Speaker: Zach Duca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</si>
  <si>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rbPxKcjDitg</t>
  </si>
  <si>
    <t>https://youtu.be/90p7XbaS5AA</t>
  </si>
  <si>
    <t>AbGradCon 2018  Amanda Garcia</t>
  </si>
  <si>
    <t>Title: “A novel apatite-based oxygen paleobarometer across the Neoproterozoic-Cambrian transition”
Speaker: Amanda Garcia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</si>
  <si>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90p7XbaS5AA</t>
  </si>
  <si>
    <t>https://youtu.be/8mJtg470yqQ</t>
  </si>
  <si>
    <t>AbGradCon 2018  Anna Wang</t>
  </si>
  <si>
    <t>Title: “Unusual self-assembly properties of model protocell membranes”
Speaker: Anna Wang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</si>
  <si>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8mJtg470yqQ</t>
  </si>
  <si>
    <t>https://youtu.be/ZFpGQdE3IVY</t>
  </si>
  <si>
    <t>AbGradCon 2018  Chloe Stanton</t>
  </si>
  <si>
    <t>Title: “No Laughing Matter: Nitrous Oxide Production by Chemodenitrification in the Ferruginous Proterozoic Ocean”
Speaker: Chloe Stanton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</si>
  <si>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ZFpGQdE3IVY</t>
  </si>
  <si>
    <t>https://youtu.be/JRn0m-A1ofY</t>
  </si>
  <si>
    <t>AbGradCon 2018  David Fialho</t>
  </si>
  <si>
    <t>Title: “Glycosylation of a Model Proto-RNA Nucleobase with Non-Ribose Sugars: Implicationsfor the Origin of RNA”
Speaker: David Fialho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</si>
  <si>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JRn0m-A1ofY</t>
  </si>
  <si>
    <t>https://youtu.be/wK0LLyTPnaQ</t>
  </si>
  <si>
    <t>AbGradCon 2018  Jose Alberto Campillo-Balderas</t>
  </si>
  <si>
    <t>Title: "Viruses can be antique, but not primitive”
Speaker: Jose Alberto Campillo-Balderas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</si>
  <si>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wK0LLyTPnaQ</t>
  </si>
  <si>
    <t>https://youtu.be/pI9SuCVzVr4</t>
  </si>
  <si>
    <t>AbGradCon 2018  Lara Vimercati</t>
  </si>
  <si>
    <t>Title: “Microbial activity and adaptation at extreme elevations on Atacama volcanoes: the best Martian analogue on Earth?”
Speaker: Lara Vimercati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</si>
  <si>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pI9SuCVzVr4</t>
  </si>
  <si>
    <t>https://youtu.be/acUu1mGAlyo</t>
  </si>
  <si>
    <t>AbGradCon 2018  Marcus Bray</t>
  </si>
  <si>
    <t>Title: "Warm-up Talk: AstroBIOLOGY"
Speaker: Marcus Bray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</si>
  <si>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acUu1mGAlyo</t>
  </si>
  <si>
    <t>https://youtu.be/jr2r4sQHS40</t>
  </si>
  <si>
    <t>AbGradCon 2018  Michael Morrison</t>
  </si>
  <si>
    <t>Title: “Comparison of Bacillus subtilis transcription profiles from separate missions to the ISS reveal common responses”
Speaker: Michael Morrison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</si>
  <si>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jr2r4sQHS40</t>
  </si>
  <si>
    <t>https://youtu.be/YeGCdKSCHis</t>
  </si>
  <si>
    <t>AbGradCon 2018  Moran Frenkel-Pinter</t>
  </si>
  <si>
    <t>Title: “Dynamic Polymerization of Prebiotic Depsipeptides Allows Selection of Stable Structures”
Speaker: Moran Frenkel-Pinter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</si>
  <si>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YeGCdKSCHis</t>
  </si>
  <si>
    <t>https://youtu.be/wddmqObP4e4</t>
  </si>
  <si>
    <t>AbGradCon 2018  Niraja Bapat</t>
  </si>
  <si>
    <t>Title: “Prebiotic heterogeneity &amp; its effect on nonenzymatic replication”
Speaker: Niraja Bapat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</si>
  <si>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wddmqObP4e4</t>
  </si>
  <si>
    <t>https://youtu.be/amQQtG_5FXo</t>
  </si>
  <si>
    <t>AbGradCon 2018  Rebecca Rapf</t>
  </si>
  <si>
    <t>Title: "Warm-up Talk: Geology &amp; Chemistry"
Speaker: Rebecca Rapf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</si>
  <si>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amQQtG_5FXo</t>
  </si>
  <si>
    <t>https://youtu.be/eKNmD3yOpVA</t>
  </si>
  <si>
    <t>AbGradCon 2018  Amber Britt</t>
  </si>
  <si>
    <t>Title: “Simulations of Methane on Mars Using Curiosity Data”
Speaker: Amber Britt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</si>
  <si>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eKNmD3yOpVA</t>
  </si>
  <si>
    <t>https://youtu.be/Nn7jqOTQuZw</t>
  </si>
  <si>
    <t>AbGradCon 2018  Early Career Scientist Panel</t>
  </si>
  <si>
    <t>Panel:
Dr. Jennifer Glass (Earth and Atmospheric Sciences, Georgia Tech)
Dr. Amanda Stockton (Chemistry and Biochemistry, Georgia Tech)
Dr. Susanna Widicus-Weaver (Chemistry, Emory University)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</si>
  <si>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Nn7jqOTQuZw</t>
  </si>
  <si>
    <t>https://youtu.be/UhxshIjS9kY</t>
  </si>
  <si>
    <t>AbGradCon 2018  Zoe Todd</t>
  </si>
  <si>
    <t>Title: “Cometary Delivery of Cyanide to the Early Earth for Prebiotic Synthesis”
Speaker: Zoe Todd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</si>
  <si>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UhxshIjS9kY</t>
  </si>
  <si>
    <t>https://youtu.be/yxyjX0Z4z1o</t>
  </si>
  <si>
    <t>AbGradCon 2018  Valerio Guido Giaobelli</t>
  </si>
  <si>
    <t>Title: “Test of genetic code evolution hypotheses: Reverse 
evolution of specific target proteins by mRNA-display technique”
Speaker: Valerio Guido Giaobell
AbGradCon 2018
June 4th-8th
Atlanta, GA
AbGradCon (Astrobiology Graduate Conference) provides a unique setting for astrobiologically-inclined graduate students and early career researchers to come together to share their research, collaborate, and network. AbGradCon 2018 marks the 14th year of this conference—each time in a different place and organized by a different group of students, but always with the original charter as a guide.
These meetings have been wildly successful both when connected to AbSciCon, and as stand-alone conferences. Since it is organized and attended by only graduate students, post docs, and select undergraduates, AbGradCon is an ideal venue for the next generation of career astrobiologists to form bonds, share ideas, and discuss the issues that will shape the future of the field.</t>
  </si>
  <si>
    <t>yxyjX0Z4z1o</t>
  </si>
  <si>
    <t>2018 05 02</t>
  </si>
  <si>
    <t>https://youtu.be/83U90pY9Ols</t>
  </si>
  <si>
    <t>GaTech Astrobiology Colloquium  Shawn Domagal-Goldman</t>
  </si>
  <si>
    <t>LUVOIR: The Astrobiology Telescope
Presented by Dr. Shawn Domagal-Goldman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</si>
  <si>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83U90pY9Ols</t>
  </si>
  <si>
    <t>https://youtu.be/80YQmHce6fs</t>
  </si>
  <si>
    <t>GaTech Astrobiology Colloquium  Atlanta Science Tavern</t>
  </si>
  <si>
    <t>The Search for Life: Near &amp; Far
Presented by Dr. Shawn Domagal-Goldman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</si>
  <si>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80YQmHce6fs</t>
  </si>
  <si>
    <t>2018 04 19</t>
  </si>
  <si>
    <t>https://youtu.be/FpQDGBRf-S8</t>
  </si>
  <si>
    <t>GaTech Astrobiology Colloquium  Dr. Marcus Bray</t>
  </si>
  <si>
    <t>Iron: Primordial Cofactor for Biochemistry
Presented by Dr. Marcus Bray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</si>
  <si>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FpQDGBRf-S8</t>
  </si>
  <si>
    <t>https://youtu.be/uaF2p01ZKXE</t>
  </si>
  <si>
    <t>GaTech Astrobiology Colloquium  Dr. Bradley Burcar</t>
  </si>
  <si>
    <t>Phosphorylation in Urea-Rich Eutectic Solvents
Presented by Dr. Bradley Burcar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</si>
  <si>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uaF2p01ZKXE</t>
  </si>
  <si>
    <t>https://youtu.be/tB9bEF6yB4o</t>
  </si>
  <si>
    <t>GaTech Astrobiology Colloquium  Dr. Kimberly Chen</t>
  </si>
  <si>
    <t>Genetics Underlying de novo Origins of Multicellularity in Response to Predation
Presented by Dr. Kimberly Chen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</si>
  <si>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tB9bEF6yB4o</t>
  </si>
  <si>
    <t>https://youtu.be/jsr5G8h-3Xw</t>
  </si>
  <si>
    <t>GaTech Astrobiology Colloquium  Dr. Zachary Duca</t>
  </si>
  <si>
    <t>Quantitative, Compositional Analysis of Trace Amino Acids in Europa Analogues
Presented by Dr. Zachary Duca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</si>
  <si>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jsr5G8h-3Xw</t>
  </si>
  <si>
    <t>https://youtu.be/HJiEfLDOlzQ</t>
  </si>
  <si>
    <t>GaTech Astrobiology Colloquium  Dr. David Fialho</t>
  </si>
  <si>
    <t>Glycosylation of Model Proto-RNA Nucleobases
Presented by Dr. David Fialho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</si>
  <si>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HJiEfLDOlzQ</t>
  </si>
  <si>
    <t>https://youtu.be/3jq0Cbzk6Ls</t>
  </si>
  <si>
    <t>GaTech Astrobiology Colloquium  Dr. Andrea Krafft</t>
  </si>
  <si>
    <t>The Embedded Scientist Program
Presented by Dr. Andrea Krafft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</si>
  <si>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3jq0Cbzk6Ls</t>
  </si>
  <si>
    <t>https://youtu.be/1CmhAW6t0Ms</t>
  </si>
  <si>
    <t>GaTech Astrobiology Colloquium  Dr. Nelson Lourenco</t>
  </si>
  <si>
    <t>GTRI Space Strategic Initiative: MicroNimbus CubeSat
Presented by Dr. Nelson Lourenco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</si>
  <si>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1CmhAW6t0Ms</t>
  </si>
  <si>
    <t>https://youtu.be/OxMpryo6oNw</t>
  </si>
  <si>
    <t>GaTech Astrobiology Colloquium  Dr. Pedro Marquez-Zacarias</t>
  </si>
  <si>
    <t>Exo-Evo? An Organismal Approach to Evolutionary Dynamics
Presented by Dr. Pedro Marquez-Zacarias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</si>
  <si>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OxMpryo6oNw</t>
  </si>
  <si>
    <t>https://youtu.be/f5mt02r3CTo</t>
  </si>
  <si>
    <t>GaTech Astrobiology Colloquium  Dr. Aaron McKee</t>
  </si>
  <si>
    <t>A Possible Path to Prebiotic Peptides
Presented by Dr. Aaron McKee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</si>
  <si>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f5mt02r3CTo</t>
  </si>
  <si>
    <t>https://youtu.be/TNyabL8rCN0</t>
  </si>
  <si>
    <t>GaTech Astrobiology Colloquium  Dr. Martin Solano</t>
  </si>
  <si>
    <t>Chemical Selection of Plausible Protopolypeptides
Presented by Dr. Martin Solano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</si>
  <si>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TNyabL8rCN0</t>
  </si>
  <si>
    <t>https://youtu.be/ohmtTWCD4mw</t>
  </si>
  <si>
    <t>GaTech Astrobiology Colloquium  Dr. Nadia Szeinbaum</t>
  </si>
  <si>
    <t>New Pathways for Old Metals
Presented by Dr. Nadia Szeinbaum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</si>
  <si>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ohmtTWCD4mw</t>
  </si>
  <si>
    <t>https://youtu.be/nlFMjW3JHQI</t>
  </si>
  <si>
    <t>GaTech Astrobiology Colloquium  Dr. Olga Taran</t>
  </si>
  <si>
    <t>Iron Sulfide Minerals in Prebiotic Redox Chemistry
Presented by Dr. Olga Taran
Exploring Life Origins and the Universe: A Networking Event
March 30th, 2018
The Georgia Tech Astrobiology Colloquium is a new early career event for the Georgia Tech astrobiology community and consisted of presentations and talks by students (both graduate and undergraduate) and post-doctoral fellows working in astrobiology, space science, and engineering across the Georgia Tech campus and greater Atlanta. There are also plenary lectures given by distinguished members of the global astrobiology community.
Plenary Speakers:
Dr. Ada Yonath
Dr. Niles Lehman
Dr. Shawn Domagal-Goldman
Organizing Committee:
Moran Frenkel-Pinter
Kennda Lynch
George Zaharescu
Faculty Advisors:
Martha Grover
Glenn Lightsey
Jennifer Glass</t>
  </si>
  <si>
    <t>nlFMjW3JHQI</t>
  </si>
  <si>
    <t>2018 03 22</t>
  </si>
  <si>
    <t>https://youtu.be/CWo81diwBAA</t>
  </si>
  <si>
    <t>Ask An Astrobiologist  Computer Modeling and Searching for Biosignatures with Shawn Domagal-Goldman</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</si>
  <si>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12
Computer Modeling and Searching for Biosignatures
Hosted by Dr. Sanjoy Som (Blue Marble Space Institute of Science)
Featured Guest: Dr. Shawn Domagal-Goldman (NASA Goddard Space Flight Center) 
Directed by Mike Toillion (NASA Astrobiology Program)
Music by Sam Doshier (NASA Astrobiology Institute)</t>
  </si>
  <si>
    <t>CWo81diwBAA</t>
  </si>
  <si>
    <t>2018 03 02</t>
  </si>
  <si>
    <t>https://youtu.be/y6r9VAzbcE4</t>
  </si>
  <si>
    <t>Ask An Astrobiologist  Physics and the Origin of Life with Dr. Sara Imari Walker</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</si>
  <si>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11
Physics and the Origin of Life
Hosted by Dr. Sanjoy Som (Blue Marble Space Institute of Science)
Featured Guest: Dr. Sara Imari Walker (Arizona State University) 
Directed by Mike Toillion (NASA Astrobiology Program)
Music by Sam Doshier (NASA Astrobiology Institute)</t>
  </si>
  <si>
    <t>y6r9VAzbcE4</t>
  </si>
  <si>
    <t>2018 02 08</t>
  </si>
  <si>
    <t>https://youtu.be/57F6v6lYqoc</t>
  </si>
  <si>
    <t>6th ELSI Symposium  George Whitesides</t>
  </si>
  <si>
    <t>6th ELSI International Symposium
Building Bridges from Earth to Life: From Chemical Mechanism to Ancient Biology
Conference website: www.elsi6sympo.org
Understanding the transition from the Earth’s earliest geochemistry, to the later emergence of life, requires a synthesis of knowledge across an unprecedented range of scales of size, time, and complexity. We need both empirical data, and the ability to synthesize, compute, and reason at levels linking elementary mechanisms in organic geochemistry and catalysis, available energy systems, the assembly and roles of intermediate-scale structures, and reaching all the way to molecular and ecological systems evolutionary biology. Recent advances in several areas bring us close to connecting all the links in a chain needed to reason from micro to macro, from geochemistry to nascent biochemistry. The goal in this symposium is to hold a collaborative conversation, among speakers and participants, to sketch the form of this emerging bridge, and to point out both the most compelling opportunities and the most urgent needs.
Speaker List:
Haruyuki Atomi (Kyoto University)
Eric Boyd (Montana State University)
Rogier Braakman (MIT)
George Cody (Carnegie Institution for Science)
Donato Giovannelli (ELSI and Rutgers University)
Paul Falkowski (Rutgers University)
Christoph Flamm (University of Vienna)
Masafumi Kameya (ELSI/University of Tokyo)
Marc Koper (University of Leiden)
Yamei Li (ELSI)
Shawn McGlynn (ELSI)
Joseph Moran (University of Strasbourg &amp; CNRS)
Shaunna Morrison (Carnegie Institution of Washington)
Ryuhei Nakamura (ELSI/RIKEN)
Vikas Nanda (Rutgers University)
Takuro Nunoura (Japan Agency for Marine-Earth Science and Technology)
Marta Ruiz Bermejo (National Institute of Aerospatial Technology)
Hong-Yan Shih (University of Illinois) Everett Shock (Arizona State University)
Everett Shock (Arizona State University)
George Whitesides (Harvard University)
Organizing Committee:
Eric Smith, Irena Mamajanov, Ryuhei Nakamura, Masafumi Kameya Donato Giovannelli, Christopher Butch, Yayoi Hongo, Nancy Merino, Hanako Ricciardi, Asako Sato</t>
  </si>
  <si>
    <t>57F6v6lYqoc</t>
  </si>
  <si>
    <t>https://youtu.be/VcBte2knq-Q</t>
  </si>
  <si>
    <t>6th ELSI Symposium  Paul Falkowski</t>
  </si>
  <si>
    <t>VcBte2knq-Q</t>
  </si>
  <si>
    <t>https://youtu.be/X8iWAJqG09U</t>
  </si>
  <si>
    <t>6th ELSI Symposium  Vikas Nanda</t>
  </si>
  <si>
    <t>X8iWAJqG09U</t>
  </si>
  <si>
    <t>https://youtu.be/k64aARItHlI</t>
  </si>
  <si>
    <t>6th ELSI Symposium  Rogier Braakman</t>
  </si>
  <si>
    <t>k64aARItHlI</t>
  </si>
  <si>
    <t>https://youtu.be/0X7Mt6u3S5M</t>
  </si>
  <si>
    <t>6th ELSI Symposium  Marta Ruiz Bermejo</t>
  </si>
  <si>
    <t>0X7Mt6u3S5M</t>
  </si>
  <si>
    <t>https://youtu.be/GVGEEIqR25k</t>
  </si>
  <si>
    <t>6th ELSI Symposium  Shawn McGlynn</t>
  </si>
  <si>
    <t>GVGEEIqR25k</t>
  </si>
  <si>
    <t>https://youtu.be/Gvw-wDC48j4</t>
  </si>
  <si>
    <t>6th ELSI Symposium  Marc Koper</t>
  </si>
  <si>
    <t>Gvw-wDC48j4</t>
  </si>
  <si>
    <t>https://youtu.be/I6SefnJIbXw</t>
  </si>
  <si>
    <t>6th ELSI Symposium  George Cody</t>
  </si>
  <si>
    <t>I6SefnJIbXw</t>
  </si>
  <si>
    <t>https://youtu.be/c0nCadm8VdI</t>
  </si>
  <si>
    <t>6th ELSI Symposium  Hong-Yan Shih</t>
  </si>
  <si>
    <t>c0nCadm8VdI</t>
  </si>
  <si>
    <t>https://youtu.be/d1EsVqC0geA</t>
  </si>
  <si>
    <t>6th ELSI Symposium  Donato Giovannelli</t>
  </si>
  <si>
    <t>d1EsVqC0geA</t>
  </si>
  <si>
    <t>https://youtu.be/l1_ScTljV50</t>
  </si>
  <si>
    <t>6th ELSI Symposium  Christoph Flamm</t>
  </si>
  <si>
    <t>l1_ScTljV50</t>
  </si>
  <si>
    <t>https://youtu.be/u5R0ptE7cNI</t>
  </si>
  <si>
    <t>6th ELSI Symposium  Shaunna Morrison</t>
  </si>
  <si>
    <t>u5R0ptE7cNI</t>
  </si>
  <si>
    <t>2018 01 31</t>
  </si>
  <si>
    <t>https://youtu.be/3Wg5eYELXsQ</t>
  </si>
  <si>
    <t>ELSI Visitor Profiles  Dr. Jennifer Stern</t>
  </si>
  <si>
    <t>3Wg5eYELXsQ</t>
  </si>
  <si>
    <t>https://youtu.be/PmsBdWcidLM</t>
  </si>
  <si>
    <t>ELSI Visitor Profiles  Dr. Dominic Papineau</t>
  </si>
  <si>
    <t>PmsBdWcidLM</t>
  </si>
  <si>
    <t>https://youtu.be/ZYnSMwOEjEM</t>
  </si>
  <si>
    <t>ELSI Visitor Profiles  Dr. Robert Hazen</t>
  </si>
  <si>
    <t>ZYnSMwOEjEM</t>
  </si>
  <si>
    <t>2018 01 26</t>
  </si>
  <si>
    <t>https://youtu.be/1kYRv63pRrE</t>
  </si>
  <si>
    <t>Ask An Astrobiologist  ʻOumuamua and Other Mysteries of Space with Dr. Sean Raymond</t>
  </si>
  <si>
    <t>Once a month, SAGANet (www.saganet.org) hosts a program called "Ask an Astrobiologist", where the public is invited to interact with a high-profile astrobiologist, who replies to twitter, facebook, and chat questions live on video. 
Each session lasts about an hour. 
Ask An Astrobiologist: Episode 10
ʻOumuamua and Other Mysteries of Space
Hosted by Dr. Sanjoy Som (Blue Marble Space Institute of Science)
Featured Guest: Dr. Sean Raymond (Université de Bordeaux, France) 
Directed by Mike Toillion (NASA Astrobiology Program)
Music by Sam Doshier (NASA Astrobiology Institute)</t>
  </si>
  <si>
    <t>1kYRv63pRrE</t>
  </si>
  <si>
    <t>2017 12 08</t>
  </si>
  <si>
    <t>https://youtu.be/br64mZsIQWw</t>
  </si>
  <si>
    <t>Searching for Habitable Worlds  A Special Panel Discussion</t>
  </si>
  <si>
    <t>After a week long systems science workshop about the search for habitable worlds, Elizabeth Tasker (ISAS/JAXA) hosts a panel discussion of astrobiologists to discuss the myriad approaches to understanding the search for life in the universe.
Introduction by Hannah Jang-Condell (University of Wyoming)
Hosted by Elizabeth Tasker (ISAS/JAXA)
Panel Guests:
Aki Roberge (NASA Goddard Spaceflight Center)
Andrew Rushby (NASA Ames Research Center)
Giada Arney (NASA Goddard Spaceflight Center)
This presentation was made possible by the NASA Astrobiology Program.
www.astrobiology.nasa.gov</t>
  </si>
  <si>
    <t>br64mZsIQWw</t>
  </si>
  <si>
    <t>2017 11 10</t>
  </si>
  <si>
    <t>https://youtu.be/4H-ZICbssjs</t>
  </si>
  <si>
    <t>Ask An Astrobiologist  Fostering an Astrobiology Community with Dr. Carl Pilcher</t>
  </si>
  <si>
    <t>Once a month, SAGANet (www.saganet.org) hosts a program called "Ask an Astrobiologist", where the public is invited to interact with a high-profile astrobiologist, who replies to twitter and chat questions live on video. Each session lasts about an hour.
Ask An Astrobiologist: Episode 9
Fostering an Astrobiology Community
Hosted by Dr. Sanjoy Som (Blue Marble Space Institute of Science)
Featured Guest: Dr. Carl Pilcher (NASA Astrobiology Institute)
Directed by Mike Toillion (NASA Astrobiology Program)
Music by Sam Doshier (NASA Astrobiology Institute)</t>
  </si>
  <si>
    <t>4H-ZICbssjs</t>
  </si>
  <si>
    <t>2017 11 03</t>
  </si>
  <si>
    <t>https://youtu.be/kxMYx9gQ2rU</t>
  </si>
  <si>
    <t>Space Dust to Sentience  Dr. Shawn McGlynn</t>
  </si>
  <si>
    <t>ELSI Origins I: Space Dust to Sentience
An Earth-Life Science Institute Public Event
The Origin of Microbial and Communal Life; the Journey of the Progenote to the Last Universal Common Ancestor by Dr. Shawn McGlynn
What is the origin of the earth? What is the origin of life? Come with us on a scientific journey from the birth of planets all the way to the origins of conscious thought and artificial intelligence.
On September 30, scientists at Earth-Life Science Institute (ELSI) of Tokyo Tech spoke to the public about what we work on at ELSI, as we try to understand the major transitions in the universe that led to life and beyond. Hear from scientists carrying out cutting edge research on geological and planetary sciences, life sciences and astrobiology.</t>
  </si>
  <si>
    <t>kxMYx9gQ2rU</t>
  </si>
  <si>
    <t>https://youtu.be/W4ofYRd_zyo</t>
  </si>
  <si>
    <t>Space Dust to Sentience  Marc Kaufman</t>
  </si>
  <si>
    <t>ELSI Origins I: Space Dust to Sentience
An Earth-Life Science Institute Public Event
Human Life at ELSI: The People Behind the Research by Marc Kaufman
What is the origin of the earth? What is the origin of life? Come with us on a scientific journey from the birth of planets all the way to the origins of conscious thought and artificial intelligence.
On September 30, scientists at Earth-Life Science Institute (ELSI) of Tokyo Tech spoke to the public about what we work on at ELSI, as we try to understand the major transitions in the universe that led to life and beyond. Hear from scientists carrying out cutting edge research on geological and planetary sciences, life sciences and astrobiology.</t>
  </si>
  <si>
    <t>W4ofYRd_zyo</t>
  </si>
  <si>
    <t>https://youtu.be/BLENkDBKkmI</t>
  </si>
  <si>
    <t>Space Dust to Sentience  Dr. Ramon Brasser</t>
  </si>
  <si>
    <t>ELSI Origins I: Space Dust to Sentience
An Earth-Life Science Institute Public Event
The Building Blocks and Formation of Earth by Dr. Ramon Brasser
What is the origin of the earth? What is the origin of life? Come with us on a scientific journey from the birth of planets all the way to the origins of conscious thought and artificial intelligence.
On September 30, scientists at Earth-Life Science Institute (ELSI) of Tokyo Tech spoke to the public about what we work on at ELSI, as we try to understand the major transitions in the universe that led to life and beyond. Hear from scientists carrying out cutting edge research on geological and planetary sciences, life sciences and astrobiology.</t>
  </si>
  <si>
    <t>BLENkDBKkmI</t>
  </si>
  <si>
    <t>2017 11 01</t>
  </si>
  <si>
    <t>https://youtu.be/h7Uwg-eRGSQ</t>
  </si>
  <si>
    <t>Space Dust to Sentience  Dr. Nicholas Guttenberg</t>
  </si>
  <si>
    <t>ELSI Origins I: Space Dust to Sentience
An Earth-Life Science Institute Public Event
Understanding Intelligence by Trying to Build It by Dr. Nicholas Guttenberg
What is the origin of the earth? What is the origin of life? Come with us on a scientific journey from the birth of planets all the way to the origins of conscious thought and artificial intelligence.
On September 30, scientists at Earth-Life Science Institute (ELSI) of Tokyo Tech spoke to the public about what we work on at ELSI, as we try to understand the major transitions in the universe that led to life and beyond. Hear from scientists carrying out cutting edge research on geological and planetary sciences, life sciences and astrobiology.</t>
  </si>
  <si>
    <t>h7Uwg-eRGSQ</t>
  </si>
  <si>
    <t>https://youtu.be/aYuzZswxTGM</t>
  </si>
  <si>
    <t>Space Dust to Sentience  Dr. Marine Lasbleis</t>
  </si>
  <si>
    <t>ELSI Origins I: Space Dust to Sentience
An Earth-Life Science Institute Public Event
The Earth's Core and the Origin of Planetary Magnetic Fields by Dr. Marine Lasbleis
What is the origin of the earth? What is the origin of life? Come with us on a scientific journey from the birth of planets all the way to the origins of conscious thought and artificial intelligence.
On September 30, scientists at Earth-Life Science Institute (ELSI) of Tokyo Tech spoke to the public about what we work on at ELSI, as we try to understand the major transitions in the universe that led to life and beyond. Hear from scientists carrying out cutting edge research on geological and planetary sciences, life sciences and astrobiology.</t>
  </si>
  <si>
    <t>aYuzZswxTGM</t>
  </si>
  <si>
    <t>https://youtu.be/hrBC5oOwSwI</t>
  </si>
  <si>
    <t>Space Dust to Sentience  Dr. Jim Cleaves</t>
  </si>
  <si>
    <t>ELSI Origins I: Space Dust to Sentience
An Earth-Life Science Institute Public Event
The Origin of Life From Prebiotic Chemistry to the Progenote by Dr. Elizabeth Tasker
What is the origin of the earth? What is the origin of life? Come with us on a scientific journey from the birth of planets all the way to the origins of conscious thought and artificial intelligence.
On September 30, scientists at Earth-Life Science Institute (ELSI) of Tokyo Tech spoke to the public about what we work on at ELSI, as we try to understand the major transitions in the universe that led to life and beyond. Hear from scientists carrying out cutting edge research on geological and planetary sciences, life sciences and astrobiology.</t>
  </si>
  <si>
    <t>hrBC5oOwSwI</t>
  </si>
  <si>
    <t>https://youtu.be/lM2ejCUMNXk</t>
  </si>
  <si>
    <t>Space Dust to Sentience  Dr. Jennifer Hoyal Cuthill</t>
  </si>
  <si>
    <t>ELSI Origins I: Space Dust to Sentience
An Earth-Life Science Institute Public Event
The Origin of Animals by Dr. Jennifer Hoyal Cuthill
What is the origin of the earth? What is the origin of life? Come with us on a scientific journey from the birth of planets all the way to the origins of conscious thought and artificial intelligence.
On September 30, scientists at Earth-Life Science Institute (ELSI) of Tokyo Tech spoke to the public about what we work on at ELSI, as we try to understand the major transitions in the universe that led to life and beyond. Hear from scientists carrying out cutting edge research on geological and planetary sciences, life sciences and astrobiology.</t>
  </si>
  <si>
    <t>lM2ejCUMNXk</t>
  </si>
  <si>
    <t>https://youtu.be/Gub4fCdwQO4</t>
  </si>
  <si>
    <t>Space Dust to Sentience  Dr. Elizabeth Tasker</t>
  </si>
  <si>
    <t>ELSI Origins I: Space Dust to Sentience
An Earth-Life Science Institute Public Event
Life Beyond Our Planet by Dr. Elizabeth Tasker
What is the origin of the earth? What is the origin of life? Come with us on a scientific journey from the birth of planets all the way to the origins of conscious thought and artificial intelligence.
On September 30, scientists at Earth-Life Science Institute (ELSI) of Tokyo Tech spoke to the public about what we work on at ELSI, as we try to understand the major transitions in the universe that led to life and beyond. Hear from scientists carrying out cutting edge research on geological and planetary sciences, life sciences and astrobiology.</t>
  </si>
  <si>
    <t>Gub4fCdwQO4</t>
  </si>
  <si>
    <t>2017 09 08</t>
  </si>
  <si>
    <t>https://youtu.be/7U_3gGjhjwQ</t>
  </si>
  <si>
    <t>Early Career Spotlight Series  Dr. Betül Kaçar</t>
  </si>
  <si>
    <t>NASA Astrobiology profiles the career path of up and coming astrobiologists from all around the world.  This episode showcases Dr. Betül Kaçar, an Assistant Professor at the University of Arizona, and a prominent member of the NASA Astrobiology community.
Created with support by Dr. Mary Voytek and the NASA Astrobiology Program.
Shot and edited by Mike Toillion.
Media Credits:
Photos provided by Betül Kaçar.
Video provided by NASA/PBS: https://www.pbslearningmedia.org/resource/9ef25915-987a-4f6e-9de9-30a7f7694483/the-search-for-the-origin-of-life-the-tree-of-life/#.WbA9rdMjHOQ
Music Credits:
Intro/Outro Music by Otis McDonald.
Music by Kevin MacLeod.
Music by Wes Hutchinson.
Music by the 126ers.
Dreamy Flashback by Kevin MacLeod is licensed under a Creative Commons Attribution license (https://creativecommons.org/licenses/by/4.0/)
Source: http://incompetech.com/music/royalty-free/index.html?isrc=USUAN1100532
Artist: http://incompetech.com/</t>
  </si>
  <si>
    <t>7U_3gGjhjwQ</t>
  </si>
  <si>
    <t>2017 09 01</t>
  </si>
  <si>
    <t>https://youtu.be/IntTqDpqmis</t>
  </si>
  <si>
    <t>Ask An Astrobiologist  Submersibles in Space with Dr. Darlene Lim</t>
  </si>
  <si>
    <t>Once a month, SAGANet (www.saganet.org) hosts a program called "Ask an Astrobiologist", where the public is invited to interact with a high-profile astrobiologist, who replies to twitter and chat questions live on video. Each session lasts about an hour.
Ask An Astrobiologist: Episode 8
Submersibles in Space
Hosted by Dr. Sanjoy Som (Blue Marble Space Institute of Science)
Featured Guest: Dr. Darlene Lim (NASA Ames Research Center)
Directed by Mike Toillion (NASA Astrobiology Program)
Music by Sam Doshier (NASA Astrobiology Institute)</t>
  </si>
  <si>
    <t>IntTqDpqmis</t>
  </si>
  <si>
    <t>2017 07 14</t>
  </si>
  <si>
    <t>https://youtu.be/fg9IqaEgrp0</t>
  </si>
  <si>
    <t>Ask An Astrobiologist  Water, Rocks, and the Potential for Life with Dr. Alexis Templeton</t>
  </si>
  <si>
    <t>Once a month, SAGANet (www.saganet.org) hosts a program called "Ask an Astrobiologist", where the public is invited to interact with a high-profile astrobiologist, who replies to twitter and chat questions live on video. Each session lasts about an hour.
Ask An Astrobiologist: Episode 7
Water, Rocks, and the Potential for Life
Hosted by Dr. Sanjoy Som (Blue Marble Space Institute of Science)
Featured Guest: Dr. Alexis Templeton (Associate Professor of Geology, University of Colorado, Boulder)
Directed by Mike Toillion (NASA Astrobiology Program)
Music by Sam Doshier (NASA Astrobiology Institute)</t>
  </si>
  <si>
    <t>fg9IqaEgrp0</t>
  </si>
  <si>
    <t>2017 06 15</t>
  </si>
  <si>
    <t>https://youtu.be/OqbtenSf_K4</t>
  </si>
  <si>
    <t>AbGradCon 2017 - Day 2 - Bradley Burcar</t>
  </si>
  <si>
    <t>Warm-up Talk: Biosignatures, Proteins, and Lipids
Presented by: Bradley Burcar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</si>
  <si>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OqbtenSf_K4</t>
  </si>
  <si>
    <t>https://youtu.be/SSNONC1d7uU</t>
  </si>
  <si>
    <t>AbGradCon 2017 - Day 2 - Shreyas Vissapragada</t>
  </si>
  <si>
    <t>Predicting COM Emission from the TW Hya Protoplanetary Disk
Presented by: Shreyas Vissapragada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</si>
  <si>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SSNONC1d7uU</t>
  </si>
  <si>
    <t>https://youtu.be/UsoNZ00SNfw</t>
  </si>
  <si>
    <t>AbGradCon 2017 - Day 1 - Proposal Writing Retreat</t>
  </si>
  <si>
    <t>Proposal Writing Retreat Group
Presented by: Rebecca Rapf and the PWRG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</si>
  <si>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UsoNZ00SNfw</t>
  </si>
  <si>
    <t>https://youtu.be/tTqQMIe8Xns</t>
  </si>
  <si>
    <t>AbGradCon 2017 - Day 1 - Danny Barringer</t>
  </si>
  <si>
    <t>A Coherent Content Storyline on Exoplanets
Presented by: Danny Barringer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</si>
  <si>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tTqQMIe8Xns</t>
  </si>
  <si>
    <t>https://youtu.be/yfYofAJIg4g</t>
  </si>
  <si>
    <t>AbGradCon 2017 - Day 2 - Brandon Carroll</t>
  </si>
  <si>
    <t>Warm-up Talk:
Molecules: How Might We Blow Them Up?
and
So Your Molecule Was Blown Up: How to Pick Up the Pieces and Put Humpty Back Together Again
Presented by: Brandon Carroll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</si>
  <si>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yfYofAJIg4g</t>
  </si>
  <si>
    <t>https://youtu.be/5Q-EY2OgbJk</t>
  </si>
  <si>
    <t>AbGradCon 2017 - Day 1 - Ryan Loomis</t>
  </si>
  <si>
    <t>Uncovering Dust Sub-structure and Chemical Complexity in Protoplanetary Disks
Presented by: Ryan Loomis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</si>
  <si>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5Q-EY2OgbJk</t>
  </si>
  <si>
    <t>https://youtu.be/JD9UDLnm6E8</t>
  </si>
  <si>
    <t>AbGradCon 2017 - Day 2 - Fanny Vazart</t>
  </si>
  <si>
    <t>Possible Gas-Phase Formation Routes of Complex Organic Molecules in the ISM: Formamide and Cyanomethanimine Isomers
Presented by: Fanny Vazart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</si>
  <si>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JD9UDLnm6E8</t>
  </si>
  <si>
    <t>https://youtu.be/LKJZyQUh4JI</t>
  </si>
  <si>
    <t>AbGradCon 2017 - Day 1 - Thea Kozakis</t>
  </si>
  <si>
    <t>UV Environments of Earth-Like Planets Orbiting White Dwarfs
Presented by: Thea Kozakis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</si>
  <si>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LKJZyQUh4JI</t>
  </si>
  <si>
    <t>https://youtu.be/LadfBTJSNRM</t>
  </si>
  <si>
    <t>AbGradCon 2017 - Day 2 - Christopher Shingledecker</t>
  </si>
  <si>
    <t>A New Model of the Chemistry of Ionizing Radiation in Solids (Cosmic Rays Bite the Dust!)
Presented by: Christopher Shingledecker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</si>
  <si>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LadfBTJSNRM</t>
  </si>
  <si>
    <t>https://youtu.be/l4UoSTInSPQ</t>
  </si>
  <si>
    <t>AbGradCon 2017 - Day 2 - Ilsa Cooke</t>
  </si>
  <si>
    <t>UV Photodestruction of Interstellar Ices: A New Laboratory Survey
Presented by: Ilsa Cooke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</si>
  <si>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l4UoSTInSPQ</t>
  </si>
  <si>
    <t>https://youtu.be/w8CdTc2o_YQ</t>
  </si>
  <si>
    <t>AbGradCon 2017 - Day 1 - Scott Suriano</t>
  </si>
  <si>
    <t>Rings and Gaps in Protoplanetary Disks: Formation by Magnetic Fields
Presented by: Scott Suriano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</si>
  <si>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w8CdTc2o_YQ</t>
  </si>
  <si>
    <t>https://youtu.be/gSuKjQJk9BY</t>
  </si>
  <si>
    <t>AbGradCon 2017 - Day 1 - Sonny Harman</t>
  </si>
  <si>
    <t>Warm-up Talk: Building Planets and Listening to the Songs of Their Peoples
Presented by: Sonny Harman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</si>
  <si>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gSuKjQJk9BY</t>
  </si>
  <si>
    <t>https://youtu.be/QGmw1Xsh-SE</t>
  </si>
  <si>
    <t>AbGradCon 2017 - Day 2 - Mickael Baque</t>
  </si>
  <si>
    <t>BIOMEX on EXPOSE-R2: Preservation of Raman Biosignatures in Cyanobacteria and Green Algae After Space Exposure
Presented by: Mickael Baque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</si>
  <si>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QGmw1Xsh-SE</t>
  </si>
  <si>
    <t>https://youtu.be/3gXBJovO0lU</t>
  </si>
  <si>
    <t>AbGradCon 2017 - Day 2 - Career Panel</t>
  </si>
  <si>
    <t>Career Panel Discussion
Featuring: 
Dr. Garrod (University of Virginia)
Dr. Sarah Horst (Johns Hopkins University)
Dr. Amanda Kepley (National Radio Astronomy Observatory)
Dr. Miriam Friedel (Elder Research)
Anthony Remijan (Joint ALMA Observatory)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</si>
  <si>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3gXBJovO0lU</t>
  </si>
  <si>
    <t>https://youtu.be/eYXMMHeXLWM</t>
  </si>
  <si>
    <t>AbGradCon 2017 - Day 2 - Jonathan Tan</t>
  </si>
  <si>
    <t>The Lipid Record of Life on Mars
Presented by: Jonathan Tan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</si>
  <si>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eYXMMHeXLWM</t>
  </si>
  <si>
    <t>https://youtu.be/rABX3IoNZSI</t>
  </si>
  <si>
    <t>AbGradCon 2017 - Day 2 - Keyron Hickman-Lewis</t>
  </si>
  <si>
    <t>Archaean Chemotrophic Biosignatures: Analogues for a Putative Martian Biosphere?
Presented by: Keyron Hickman-Lewis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</si>
  <si>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rABX3IoNZSI</t>
  </si>
  <si>
    <t>https://youtu.be/FKvyR4HPFNI</t>
  </si>
  <si>
    <t>AbGradCon 2017 - Day 2 - Nicholas Kovacs</t>
  </si>
  <si>
    <t>Frozen in Time: The History of Proteins
Presented by: Nicholas Kovacs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</si>
  <si>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FKvyR4HPFNI</t>
  </si>
  <si>
    <t>https://youtu.be/kn7FdUCtwTg</t>
  </si>
  <si>
    <t>AbGradCon 2017 - Day 2 - Tony Jia</t>
  </si>
  <si>
    <t>Prebiotic Peptide Self-Assembly
Presented by: Tony Jia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</si>
  <si>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kn7FdUCtwTg</t>
  </si>
  <si>
    <t>https://youtu.be/mOgnwuse7fg</t>
  </si>
  <si>
    <t>AbGradCon 2017 - Day 2 - Emilio Enriquez</t>
  </si>
  <si>
    <t>Breakthrough Listen and the Future of the Search for Intelligent Life
Presented by: Emilio Enriquez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</si>
  <si>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mOgnwuse7fg</t>
  </si>
  <si>
    <t>https://youtu.be/sGEVfWsK-P0</t>
  </si>
  <si>
    <t>AbGradCon 2017 - Day 2 - Rebecca Rapf</t>
  </si>
  <si>
    <t>Aqueous Photochemical Oligomerization of Simple Lipids: Using Sunlight to Drive Synthesis and Self-Assembly of Membranes
Presented by: Rebecca Rapf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</si>
  <si>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sGEVfWsK-P0</t>
  </si>
  <si>
    <t>https://youtu.be/9e1gqZzFM2A</t>
  </si>
  <si>
    <t>AbGradCon 2017 - Day 3 - Jay Kroll</t>
  </si>
  <si>
    <t>We're Not the Only Rock in This Here Solar System
Presented by: Jay Kroll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</si>
  <si>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9e1gqZzFM2A</t>
  </si>
  <si>
    <t>https://youtu.be/wpzTZ8-lvFQ</t>
  </si>
  <si>
    <t>AbGradCon 2017 - Day 3 - Alexander Thelen</t>
  </si>
  <si>
    <t>Seasonal Variations in Titan's Atmosphere Observed with ALMA
Presented by: Alexander Thelen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</si>
  <si>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wpzTZ8-lvFQ</t>
  </si>
  <si>
    <t>https://youtu.be/IAVaaiuDU7U</t>
  </si>
  <si>
    <t>AbGradCon 2017 - Day 3 - Sonny Harman</t>
  </si>
  <si>
    <t>The Atmospheric Evolution of Early Venus Through Hydrogen Loss
Presented by: Sonny Harman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</si>
  <si>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IAVaaiuDU7U</t>
  </si>
  <si>
    <t>https://youtu.be/U3vdhqdkFA4</t>
  </si>
  <si>
    <t>AbGradCon 2017 - Day 3 - Arman Seuylemezian</t>
  </si>
  <si>
    <t>Quantifying the Threshold of Organic Detection in Evaporites: Constraining Martian Biosignature Preservation
Presented by: Arman Seuylemezian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</si>
  <si>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U3vdhqdkFA4</t>
  </si>
  <si>
    <t>https://youtu.be/bIepFt6j7zA</t>
  </si>
  <si>
    <t>AbGradCon 2017 - Day 3 - Shana Kendall</t>
  </si>
  <si>
    <t>Stromatolite Texture Analysis: Hot Spring Geyserite
Presented by: Shana Kendall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</si>
  <si>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bIepFt6j7zA</t>
  </si>
  <si>
    <t>https://youtu.be/XVZnCzqCMwc</t>
  </si>
  <si>
    <t>AbGradCon 2017 - Day 3 - Julia McGonigle</t>
  </si>
  <si>
    <t>Community Composition &amp; Metabolic Characterization of Bonneville Salt Flats
Presented by: Julia McGonigle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</si>
  <si>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XVZnCzqCMwc</t>
  </si>
  <si>
    <t>https://youtu.be/dGP-loG1onY</t>
  </si>
  <si>
    <t>AbGradCon 2017 - Day 3 - Victoria Laye</t>
  </si>
  <si>
    <t>Mutagenic Analysis of a Polyextremophilic β-Galactosidase from an Antarctic Haloarchaeon: Potential Model for Life on Mars
Presented by: Victoria Laye
AbGradCon (Astrobiology Graduate Conference) provides a unique setting for astrobiologically-inclined graduate students and early career researchers to come together to share their research, collaborate, and network. AbGradCon 2017 marks the 13th year of this conference—each time in a different place and organized by a different group of students, but always with the original charter as a guide.
Since it is organized and attended by only graduate students, post docs, and select undergraduates (see below), AbGradCon is an ideal venue for the next generation of career astrobiologists to form bonds, share ideas, and discuss the issues that will shape the future of the field.
Music by MK2 (YouTube Audio Library)</t>
  </si>
  <si>
    <t>dGP-loG1onY</t>
  </si>
  <si>
    <t>2017 05 31</t>
  </si>
  <si>
    <t>https://youtu.be/OmDEfF8KfO0</t>
  </si>
  <si>
    <t>Ask An Astrobiologist  Hot Springs and the Search for Life with Dr. Eric Boyd</t>
  </si>
  <si>
    <t>Once a month, SAGANet (www.saganet.org) hosts a program called "Ask an Astrobiologist", where the public is invited to interact with a high-profile astrobiologist, who replies to twitter and chat questions live on video. Each session lasts about an hour.
Ask an Astrobiologist: Episode 6
Hot Springs and the Search for Life
Hosted by Dr. Sanjoy Som (Blue Marble Space Institute of Science)
Featured Guest: Dr. Eric Boyd (Assistant Professor of Microbiology &amp; Immunology, Montana State University)
Directed by Mike Toillion (NASA Astrobiology Program)
Music by Sam Doshier (NASA Astrobiology Institute)</t>
  </si>
  <si>
    <t>OmDEfF8KfO0</t>
  </si>
  <si>
    <t>2017 05 12</t>
  </si>
  <si>
    <t>https://youtu.be/FFJRqz37JNs</t>
  </si>
  <si>
    <t>AbSciCon 2017 • Day 2 • Session 2  Magdalena Osburn</t>
  </si>
  <si>
    <t>The theme for AbSciCon 2017 is “Diverse Life and its Detection on Different Worlds.” Mars and icy worlds in our solar system are increasingly recognized as habitable, even as increasing numbers of exoplanets in their stars’ habitable zones have been discovered. The focus is shifting from identification of habitable worlds, to detection of life on them.
www.astrobiology.nasa.gov</t>
  </si>
  <si>
    <t>FFJRqz37JNs</t>
  </si>
  <si>
    <t>2017 05 11</t>
  </si>
  <si>
    <t>https://youtu.be/kwaDd-wDfiQ</t>
  </si>
  <si>
    <t>AbSciCon 2017 • Day 5 • Session 2  Natalie Hinkel</t>
  </si>
  <si>
    <t>kwaDd-wDfiQ</t>
  </si>
  <si>
    <t>https://youtu.be/yu1PUcfqpvQ</t>
  </si>
  <si>
    <t>AbSciCon 2017 • Day 5 • Session 2  Amanda Truitt</t>
  </si>
  <si>
    <t>yu1PUcfqpvQ</t>
  </si>
  <si>
    <t>https://youtu.be/UnvWSrrZCrw</t>
  </si>
  <si>
    <t>AbSciCon 2017 • Day 5 • Session 2  Charley Lineweaver</t>
  </si>
  <si>
    <t>UnvWSrrZCrw</t>
  </si>
  <si>
    <t>https://youtu.be/kCkVENrB0jY</t>
  </si>
  <si>
    <t>AbSciCon 2017 • Day 5 • Session 2  Laura Schaefer</t>
  </si>
  <si>
    <t>kCkVENrB0jY</t>
  </si>
  <si>
    <t>https://youtu.be/9h-8YxRv7DU</t>
  </si>
  <si>
    <t>AbSciCon 2017 • Day 5 • Session 2  Adam Schneider</t>
  </si>
  <si>
    <t>9h-8YxRv7DU</t>
  </si>
  <si>
    <t>https://youtu.be/5UQD581NSB0</t>
  </si>
  <si>
    <t>AbSciCon 2017 • Day 5 • Session 1  Matt Tilley</t>
  </si>
  <si>
    <t>5UQD581NSB0</t>
  </si>
  <si>
    <t>https://youtu.be/kBg4D9qyfeQ</t>
  </si>
  <si>
    <t>AbSciCon 2017 • Day 5 • Session 1  Rodrigo Luger</t>
  </si>
  <si>
    <t>kBg4D9qyfeQ</t>
  </si>
  <si>
    <t>https://youtu.be/wkLfThXax8U</t>
  </si>
  <si>
    <t>AbSciCon 2017 • Day 5 • Session 1  Victoria Meadows</t>
  </si>
  <si>
    <t>wkLfThXax8U</t>
  </si>
  <si>
    <t>https://youtu.be/prLWbEDVCAI</t>
  </si>
  <si>
    <t>AbSciCon 2017 • Day 5 • Session 1  Russell Deitrick</t>
  </si>
  <si>
    <t>prLWbEDVCAI</t>
  </si>
  <si>
    <t>https://youtu.be/blce7uIOWHA</t>
  </si>
  <si>
    <t>AbSciCon 2017 • Day 5 • Session 1  David Fleming</t>
  </si>
  <si>
    <t>blce7uIOWHA</t>
  </si>
  <si>
    <t>https://youtu.be/4oHqZnSl3g4</t>
  </si>
  <si>
    <t>AbSciCon 2017 • Day 5 • Session 1  Tony Del Genio</t>
  </si>
  <si>
    <t>4oHqZnSl3g4</t>
  </si>
  <si>
    <t>https://youtu.be/6im2KtNHwpk</t>
  </si>
  <si>
    <t>AbSciCon 2017 • Day 5 • Session 1  Alex Bixel</t>
  </si>
  <si>
    <t>6im2KtNHwpk</t>
  </si>
  <si>
    <t>https://youtu.be/ZtNdAfp1Ycw</t>
  </si>
  <si>
    <t>AbSciCon 2017 • Day 5 • Plenary  Increasing the Number of Astrobiology Instruments on NASA Missions</t>
  </si>
  <si>
    <t>ZtNdAfp1Ycw</t>
  </si>
  <si>
    <t>https://youtu.be/AvQlaNpulsU</t>
  </si>
  <si>
    <t>AbSciCon 2017 • Day 4 • Public Talk  Managing Earth as a Planet</t>
  </si>
  <si>
    <t>AvQlaNpulsU</t>
  </si>
  <si>
    <t>https://youtu.be/zfcWPAfIVtY</t>
  </si>
  <si>
    <t>AbSciCon 2017 • Day 4 • Session 4  Stephanie Napieralski</t>
  </si>
  <si>
    <t>zfcWPAfIVtY</t>
  </si>
  <si>
    <t>https://youtu.be/pCQij6f-WMw</t>
  </si>
  <si>
    <t>AbSciCon 2017 • Day 4 • Session 3  Nathaniel Fortney</t>
  </si>
  <si>
    <t>pCQij6f-WMw</t>
  </si>
  <si>
    <t>https://youtu.be/C1vXlmIklKM</t>
  </si>
  <si>
    <t>AbSciCon 2017 • Day 4 • Session 3  David Emerson</t>
  </si>
  <si>
    <t>C1vXlmIklKM</t>
  </si>
  <si>
    <t>https://youtu.be/CTwqqvs9OQk</t>
  </si>
  <si>
    <t>AbSciCon 2017 • Day 4 • Session 2  Michael Kipp</t>
  </si>
  <si>
    <t>CTwqqvs9OQk</t>
  </si>
  <si>
    <t>https://youtu.be/5vQpkV6AOjo</t>
  </si>
  <si>
    <t>AbSciCon 2017 • Day 4 • Session 2  Muammar Mansor</t>
  </si>
  <si>
    <t>5vQpkV6AOjo</t>
  </si>
  <si>
    <t>https://youtu.be/CclVjZsgLXg</t>
  </si>
  <si>
    <t>AbSciCon 2017 • Day 4 • Session 1  Betul Kacar</t>
  </si>
  <si>
    <t>CclVjZsgLXg</t>
  </si>
  <si>
    <t>2017 05 10</t>
  </si>
  <si>
    <t>https://youtu.be/IxnZfpz-ESE</t>
  </si>
  <si>
    <t>AbSciCon 2017 • Day 4 • Session 1  Abby Caron</t>
  </si>
  <si>
    <t>IxnZfpz-ESE</t>
  </si>
  <si>
    <t>https://youtu.be/JZEsMRrtRFA</t>
  </si>
  <si>
    <t>AbSciCon 2017 • Day 4 • Tribute to Dr. Carl Pilcher</t>
  </si>
  <si>
    <t>JZEsMRrtRFA</t>
  </si>
  <si>
    <t>https://youtu.be/61cyMUoyUxY</t>
  </si>
  <si>
    <t>AbSciCon 2017 • Day 4 • Plenary  The Evolutionary Transition to Oxygenic Photosynthesis</t>
  </si>
  <si>
    <t>61cyMUoyUxY</t>
  </si>
  <si>
    <t>https://youtu.be/-SmLrKS7POA</t>
  </si>
  <si>
    <t>AbSciCon 2017 • Day 3 • Session 2  Rodrigo Luger</t>
  </si>
  <si>
    <t>-SmLrKS7POA</t>
  </si>
  <si>
    <t>https://youtu.be/Wx2_67NE4HI</t>
  </si>
  <si>
    <t>AbSciCon 2017 • Day 3 • Session 2  Katherina Feng</t>
  </si>
  <si>
    <t>Wx2_67NE4HI</t>
  </si>
  <si>
    <t>https://youtu.be/JHbU8QCNv2o</t>
  </si>
  <si>
    <t>AbSciCon 2017 • Day 3 • Session 2  Shawn Domagal-Goldman</t>
  </si>
  <si>
    <t>JHbU8QCNv2o</t>
  </si>
  <si>
    <t>https://youtu.be/hYmRrpBQJP0</t>
  </si>
  <si>
    <t>AbSciCon 2017 • Day 3 • Session 2  Guillermo Nery</t>
  </si>
  <si>
    <t>hYmRrpBQJP0</t>
  </si>
  <si>
    <t>https://youtu.be/YlVHuI04_Wo</t>
  </si>
  <si>
    <t>AbSciCon 2017 • Day 3 • Session 1  Chuhong Mai</t>
  </si>
  <si>
    <t>YlVHuI04_Wo</t>
  </si>
  <si>
    <t>https://youtu.be/XDelia_pU2E</t>
  </si>
  <si>
    <t>AbSciCon 2017 • Day 3 • Session 1  Andrew Lincowski</t>
  </si>
  <si>
    <t>XDelia_pU2E</t>
  </si>
  <si>
    <t>https://youtu.be/Dy1di0t1Isk</t>
  </si>
  <si>
    <t>AbSciCon 2017 • Day 3 • Session 1  Eric Wolf</t>
  </si>
  <si>
    <t>Dy1di0t1Isk</t>
  </si>
  <si>
    <t>https://youtu.be/HfZEeMFgDLc</t>
  </si>
  <si>
    <t>AbSciCon 2017 • Day 3 • Session 1  Jade Checlair</t>
  </si>
  <si>
    <t>HfZEeMFgDLc</t>
  </si>
  <si>
    <t>https://youtu.be/1iVyJLb9Rag</t>
  </si>
  <si>
    <t>AbSciCon 2017 • Day 3 • Session 1  Jacob Haqq-Misra</t>
  </si>
  <si>
    <t>1iVyJLb9Rag</t>
  </si>
  <si>
    <t>https://youtu.be/jNQjP8I3xEQ</t>
  </si>
  <si>
    <t>AbSciCon 2017 • Day 3 • Plenary  Astrobiology Education</t>
  </si>
  <si>
    <t>jNQjP8I3xEQ</t>
  </si>
  <si>
    <t>https://youtu.be/9Y_2c0n0EXs</t>
  </si>
  <si>
    <t>AbSciCon 2017 • Day 1 • Session 3  John Grunsfeld</t>
  </si>
  <si>
    <t>9Y_2c0n0EXs</t>
  </si>
  <si>
    <t>https://youtu.be/htIsTB78AUU</t>
  </si>
  <si>
    <t>AbSciCon 2017 • Day 1 • Session 3  Debra Fischer</t>
  </si>
  <si>
    <t>htIsTB78AUU</t>
  </si>
  <si>
    <t>https://youtu.be/i1NQEdwUVSc</t>
  </si>
  <si>
    <t xml:space="preserve">AbSciCon 2017 • Day 2 • Public Talk  Where Will We Find Alien Life </t>
  </si>
  <si>
    <t>i1NQEdwUVSc</t>
  </si>
  <si>
    <t>https://youtu.be/Q5CCrMeVRUE</t>
  </si>
  <si>
    <t>AbSciCon 2017 • Day 2 • Plenary  Recent Developments in Origin of Life Studies</t>
  </si>
  <si>
    <t>Q5CCrMeVRUE</t>
  </si>
  <si>
    <t>https://youtu.be/gCs8k7Y9J4Y</t>
  </si>
  <si>
    <t>AbSciCon 2017 • Day 2 • Session 4  Thaddeus Komacek</t>
  </si>
  <si>
    <t>gCs8k7Y9J4Y</t>
  </si>
  <si>
    <t>https://youtu.be/WFfe_q_drRU</t>
  </si>
  <si>
    <t>AbSciCon 2017 • Day 2 • Session 4  Jake Hanson</t>
  </si>
  <si>
    <t>WFfe_q_drRU</t>
  </si>
  <si>
    <t>https://youtu.be/iO8c6oahhec</t>
  </si>
  <si>
    <t>AbSciCon 2017 • Day 2 • Session 4  Owen Lehmer</t>
  </si>
  <si>
    <t>iO8c6oahhec</t>
  </si>
  <si>
    <t>https://youtu.be/SpDMKROf2bA</t>
  </si>
  <si>
    <t>AbSciCon 2017 • Day 2 • Session 3  Paul Kalas</t>
  </si>
  <si>
    <t>SpDMKROf2bA</t>
  </si>
  <si>
    <t>https://youtu.be/WyGkRwE0OWg</t>
  </si>
  <si>
    <t>AbSciCon 2017 • Day 2 • Session 3  Kimberly Ward-Duong</t>
  </si>
  <si>
    <t>WyGkRwE0OWg</t>
  </si>
  <si>
    <t>https://youtu.be/8jwalX6lYVc</t>
  </si>
  <si>
    <t>AbSciCon 2017 • Day 2 • Session 3  Gijs Mulders</t>
  </si>
  <si>
    <t>8jwalX6lYVc</t>
  </si>
  <si>
    <t>https://youtu.be/6EpW4Nv4obs</t>
  </si>
  <si>
    <t>AbSciCon 2017 • Day 2 • Session 2  Lindsay Williams</t>
  </si>
  <si>
    <t>6EpW4Nv4obs</t>
  </si>
  <si>
    <t>https://youtu.be/_V12SatELyQ</t>
  </si>
  <si>
    <t>AbSciCon 2017 • Day 2 • Session 2  Mary Sabuda</t>
  </si>
  <si>
    <t>_V12SatELyQ</t>
  </si>
  <si>
    <t>https://youtu.be/CSbiFOBmlNA</t>
  </si>
  <si>
    <t>AbSciCon 2017 • Day 2 • Session 1  Lauren Seyler</t>
  </si>
  <si>
    <t>CSbiFOBmlNA</t>
  </si>
  <si>
    <t>https://youtu.be/PdwHjZk1H2Q</t>
  </si>
  <si>
    <t>AbSciCon 2017 • Day 2 • Session 1  Katrina Twing</t>
  </si>
  <si>
    <t>PdwHjZk1H2Q</t>
  </si>
  <si>
    <t>https://youtu.be/Yfu86sgZyYQ</t>
  </si>
  <si>
    <t>AbSciCon 2017 • Day 2 • Session 1  Chris German</t>
  </si>
  <si>
    <t>Yfu86sgZyYQ</t>
  </si>
  <si>
    <t>https://youtu.be/6tMc_MJEDb0</t>
  </si>
  <si>
    <t>AbSciCon 2017 • Day 1 • Plenary  Planetary Protection</t>
  </si>
  <si>
    <t>6tMc_MJEDb0</t>
  </si>
  <si>
    <t>https://youtu.be/FzEzQ_Kg2Rs</t>
  </si>
  <si>
    <t>AbSciCon 2017 • Day 3 • Plenary  Social &amp; Conceptual Issues in Astrobiology</t>
  </si>
  <si>
    <t>FzEzQ_Kg2Rs</t>
  </si>
  <si>
    <t>https://youtu.be/9wqLvik8rjM</t>
  </si>
  <si>
    <t>AbSciCon 2017 • Day 3 • Session 2  Michelle Hill</t>
  </si>
  <si>
    <t>9wqLvik8rjM</t>
  </si>
  <si>
    <t>https://youtu.be/JNGRdOyyv_o</t>
  </si>
  <si>
    <t>AbSciCon 2017 • Day 1 • Session 2  Benjamin Rackham</t>
  </si>
  <si>
    <t>JNGRdOyyv_o</t>
  </si>
  <si>
    <t>https://youtu.be/vL0kCMO5k2Y</t>
  </si>
  <si>
    <t>AbSciCon 2017 • Day 1 • Session 2  Chester Harman</t>
  </si>
  <si>
    <t>vL0kCMO5k2Y</t>
  </si>
  <si>
    <t>https://youtu.be/KHWyCPwjZmI</t>
  </si>
  <si>
    <t>AbSciCon 2017 • Day 1 • Session 2  Eddie Schwieterman</t>
  </si>
  <si>
    <t>KHWyCPwjZmI</t>
  </si>
  <si>
    <t>https://youtu.be/8MGQ6Q68JXs</t>
  </si>
  <si>
    <t>AbSciCon 2017 • Day 1 • Session 1  Jack O'Malley-James</t>
  </si>
  <si>
    <t>8MGQ6Q68JXs</t>
  </si>
  <si>
    <t>https://youtu.be/914jh6dMWWI</t>
  </si>
  <si>
    <t>AbSciCon 2017 • Day 1 • Session 1  Shiladitya DasSarma</t>
  </si>
  <si>
    <t>914jh6dMWWI</t>
  </si>
  <si>
    <t>https://youtu.be/sO4vtD4DTCU</t>
  </si>
  <si>
    <t>AbSciCon 2017 • Day 1 • Session 1  Siddharth Hegde</t>
  </si>
  <si>
    <t>sO4vtD4DTCU</t>
  </si>
  <si>
    <t>https://youtu.be/g1uQ4Of8da4</t>
  </si>
  <si>
    <t>AbSciCon 2017 • Day 1 • Session 2  Svetlana Berdyugina</t>
  </si>
  <si>
    <t>g1uQ4Of8da4</t>
  </si>
  <si>
    <t>https://youtu.be/K5YGeGem7vg</t>
  </si>
  <si>
    <t>AbSciCon 2017 • Day 1 • Session 3  Steven Desch</t>
  </si>
  <si>
    <t>K5YGeGem7vg</t>
  </si>
  <si>
    <t>https://youtu.be/yuL74BCeZ1Y</t>
  </si>
  <si>
    <t>AbSciCon 2017 • Day 1 • Session 3  William Bains</t>
  </si>
  <si>
    <t>yuL74BCeZ1Y</t>
  </si>
  <si>
    <t>https://youtu.be/8YD3dKALPVY</t>
  </si>
  <si>
    <t>AbSciCon 2017 • Day 1 • Session 3  Sara Walker</t>
  </si>
  <si>
    <t>8YD3dKALPVY</t>
  </si>
  <si>
    <t>https://youtu.be/rTMt2VBIU_s</t>
  </si>
  <si>
    <t>AbSciCon 2017 • Day 1 • Session 3  Sarah Rugheimer</t>
  </si>
  <si>
    <t>rTMt2VBIU_s</t>
  </si>
  <si>
    <t>2017 04 21</t>
  </si>
  <si>
    <t>https://youtu.be/CbZmLi8hgwA</t>
  </si>
  <si>
    <t>Ask An Astrobiologist  Robot Explorers on Icy Worlds with Dr. Britney Schmidt</t>
  </si>
  <si>
    <t>Once a month, SAGANet (www.saganet.org) hosts a program called "Ask an Astrobiologist", where the public is invited to interact with a high-profile astrobiologist, who replies to twitter and chat questions live on video. Each session lasts about an hour.
Ask An Astrobiologist: Episode 5
Robot Explorers on Icy Worlds
Hosted by Dr. Sanjoy Som (Blue Marble Space Institute of Science)
Featured Guest: Dr. Britney Schmidt (Georgia Tech)
Directed by Mike Toillion (NASA Astrobiology Program)
Music by Sam Doshier (NASA Astrobiology Institute)</t>
  </si>
  <si>
    <t>CbZmLi8hgwA</t>
  </si>
  <si>
    <t>https://youtu.be/7k_jCBYB0ac</t>
  </si>
  <si>
    <t>Modern &amp; Ancient Cold Spring Sulfur Deposits in the High Arctic by Graham Lau</t>
  </si>
  <si>
    <t>Modern &amp; Ancient Cold Spring Sulfur Deposits in the High Arctic
Presented by Graham Lau
@cosmobiologist
cosmobiologist.blogspot.com
Shot &amp; Edited by Mike Toillion
@miketoillion
Intro Music by Lakey Inspired
Golden Hour https://youtu.be/HTF1kSn0gLI
Facebook - https://www.facebook.com/lakeyinspired
Soundcloud - https://soundcloud.com/lakeyinspired</t>
  </si>
  <si>
    <t>7k_jCBYB0ac</t>
  </si>
  <si>
    <t>2017 03 02</t>
  </si>
  <si>
    <t>https://youtu.be/wJZigIeeDzE</t>
  </si>
  <si>
    <t>Ask An Astrobiologist  Meteorites and the Origin of Life with Dr. George Cooper</t>
  </si>
  <si>
    <t>Once a month, SAGANet (www.saganet.org) hosts a program called "Ask an Astrobiologist", where the public is invited to interact with a high-profile astrobiologist, who replies to twitter and chat questions live on video. Each session lasts about an hour.
Ask An Astrobiologist: Episode 4
Meteorites and the Origin of Life
Hosted by Dr. Sanjoy Som (Blue Marble Space Institute of Science)
Featured Guest: Dr. George Cooper (NASA Ames Research Center)
Directed by Mike Toillion (NASA Astrobiology Program)
Music by Sam Doshier (NASA Astrobiology Institute)</t>
  </si>
  <si>
    <t>wJZigIeeDzE</t>
  </si>
  <si>
    <t>2017 02 24</t>
  </si>
  <si>
    <t>https://youtu.be/kPGxvWz6LJ8</t>
  </si>
  <si>
    <t>Early Career Spotlight Series  Dr. Shawn Domagal-Goldman</t>
  </si>
  <si>
    <t>NASA Astrobiology profiles the career path of up and coming astrobiologists from all around the world.  This episode showcases Dr. Shawn Domagal-Goldman, a NASA civil servant and astrobiologist at the NASA Goddard Space Flight Center.
Created with support by Dr. Mary Voytek and the NASA Astrobiology Program.
Shot and edited by Mike Toillion.
Music by Otis McDonald.</t>
  </si>
  <si>
    <t>kPGxvWz6LJ8</t>
  </si>
  <si>
    <t>2017 02 10</t>
  </si>
  <si>
    <t>https://youtu.be/eJlaBnXDyow</t>
  </si>
  <si>
    <t>5th ELSI Symposium  Werner von Bloh</t>
  </si>
  <si>
    <t>"Global carbon cycle models for the early evolution of Earth" presented by Werner von Bloh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</si>
  <si>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eJlaBnXDyow</t>
  </si>
  <si>
    <t>https://youtu.be/sJq2kk222Cw</t>
  </si>
  <si>
    <t>5th ELSI Symposium   Shawn McGlynn</t>
  </si>
  <si>
    <t>"Revisiting electrons, protons, and energy conservation at hydrothermal vents during the emergence of life" presented by Shawn McGlynn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</si>
  <si>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sJq2kk222Cw</t>
  </si>
  <si>
    <t>2017 02 09</t>
  </si>
  <si>
    <t>https://youtu.be/QdxhAhGG8u4</t>
  </si>
  <si>
    <t>5th ELSI Symposium  Irena Mamajanov</t>
  </si>
  <si>
    <t>"From messy chemistry to biofunctional systems" presented by Irena Mamajanov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</si>
  <si>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QdxhAhGG8u4</t>
  </si>
  <si>
    <t>https://youtu.be/sgEm6_uEc1k</t>
  </si>
  <si>
    <t>5th ELSI Symposium  Yoko Kebukawa</t>
  </si>
  <si>
    <t>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</si>
  <si>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sgEm6_uEc1k</t>
  </si>
  <si>
    <t>https://youtu.be/QJyDZVx2WD4</t>
  </si>
  <si>
    <t>5th ELSI Symposium  Andrew Knoll</t>
  </si>
  <si>
    <t>"The Proterozoic Eon: Life and Environments in Earth's Middle Age" presented by Andrew Knoll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</si>
  <si>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QJyDZVx2WD4</t>
  </si>
  <si>
    <t>https://youtu.be/NmgL49SSTYA</t>
  </si>
  <si>
    <t>5th ELSI Symposium  Yuichiro Ueno</t>
  </si>
  <si>
    <t>"Redox buffering of Archean atmosphere" presented by Yuichiro Ueno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</si>
  <si>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NmgL49SSTYA</t>
  </si>
  <si>
    <t>https://youtu.be/MrDYaOYdYSI</t>
  </si>
  <si>
    <t>5th ELSI Symposium  Loren Williams</t>
  </si>
  <si>
    <t>"RNA and Protein: A match made in the Hadean" presented by Loren Williams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</si>
  <si>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MrDYaOYdYSI</t>
  </si>
  <si>
    <t>https://youtu.be/CHu_oIjKvN8</t>
  </si>
  <si>
    <t>5th ELSI Symposium   Piet Hut</t>
  </si>
  <si>
    <t>""Who are we?" presented by Piet Hut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</si>
  <si>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CHu_oIjKvN8</t>
  </si>
  <si>
    <t>https://youtu.be/Q-SDjO_mquA</t>
  </si>
  <si>
    <t>5th ELSI Symposium  Charley Lineweaver</t>
  </si>
  <si>
    <t>"Connecting the "Emergence of our biosphere" to the "Emergence of biospheres" presented by Charley Lineweaver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</si>
  <si>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Q-SDjO_mquA</t>
  </si>
  <si>
    <t>https://youtu.be/WGFaiPW289o</t>
  </si>
  <si>
    <t>5th ELSI Symposium  Mark Jellinek</t>
  </si>
  <si>
    <t>"The punctuated evolution and enigmatic resilience of plate tectonics: Novel controls on the dynamics and surprising longevity of Earth's habitability" presented by Mark Jellinek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</si>
  <si>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WGFaiPW289o</t>
  </si>
  <si>
    <t>https://youtu.be/0PMkxhBE4xg</t>
  </si>
  <si>
    <t>5th ELSI Symposium  Sijbren Otto</t>
  </si>
  <si>
    <t>"Emergence and evolution of self-replicating molecules from dynamic molecular networks" presented by Sijbren Otto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</si>
  <si>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0PMkxhBE4xg</t>
  </si>
  <si>
    <t>https://youtu.be/Q6T0iGbBevg</t>
  </si>
  <si>
    <t>5th ELSI Symposium  Martha Grover</t>
  </si>
  <si>
    <t>"A system-level viewpoint on the chemical origins of life" presented by Martha Grover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</si>
  <si>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Q6T0iGbBevg</t>
  </si>
  <si>
    <t>https://youtu.be/-C-IsVNqyPw</t>
  </si>
  <si>
    <t>5th ELSI Symposium  Kepa Ruiz-Mirazo</t>
  </si>
  <si>
    <t>"Prebiotic systems evolution as a process of protocell development" presented by Kepa Ruiz-Mirazo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</si>
  <si>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-C-IsVNqyPw</t>
  </si>
  <si>
    <t>https://youtu.be/RQyck80kDvM</t>
  </si>
  <si>
    <t>5th ELSI Symposium  Marc Hirschmann</t>
  </si>
  <si>
    <t>"Accretion and retention of bio-essential elements during Earth's catastrophic early history" presented by Marc Hirschmann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</si>
  <si>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RQyck80kDvM</t>
  </si>
  <si>
    <t>https://youtu.be/SpJZw-68QyE</t>
  </si>
  <si>
    <t>5th ELSI Symposium  Eric Smith</t>
  </si>
  <si>
    <t>"The many faces of the nature of life" presented by Eric Smith.
EXPANDING VIEWS ON THE EMERGENCE OF THE BIOSPHERE
The emergence of biosphere on Earth, and possibly elsewhere in the universe, remains one of the great unsolved scientific questions. Research into the origin and subsequent evolution of life takes place across an array of scientific disciplines, including but not limited to planetary sciences, astronomy, theoretical physics, chemistry and biology. The goal of the Symposium is to provide a forum for diverse perspectives and unify the fragmentary knowledge stemming from a single discipline. 
Accordingly, the program features talks and discussions aimed at understanding the nature of life, constraints of habitability, early Earth environments, systems chemistry, structure and attributes of early life. The Symposium will gather eminent investigators as well as provide opportunities for early-career scientists to present their findings in a poster format and exchange ideas in discussion sessions.</t>
  </si>
  <si>
    <t>SpJZw-68QyE</t>
  </si>
  <si>
    <t>2017 02 02</t>
  </si>
  <si>
    <t>https://youtu.be/ZImNeOL0QwQ</t>
  </si>
  <si>
    <t>Ask An Astrobiologist  LUVOIR and the Detection of Life with Dr. Aki Roberge</t>
  </si>
  <si>
    <t>Once a month, SAGANet (www.saganet.org) hosts a program called "Ask an Astrobiologist", where the public is invited to interact with a high-profile astrobiologist, who replies to twitter and chat questions live on video. Each session lasts about an hour.
Ask An Astrobiologist: Episode 3
LUVOIR and the Detection of Life
Hosted by Dr. Sanjoy Som (Blue Marble Space Institute of Science)
Featured Guest: Dr. Aki Roberge (NASA Goddard Space Flight Center, Exoplanets and Stellar Astrophysics Laboratory)
Directed by Mike Toillion (NASA Astrobiology Program)
Music by Sam Doshier (NASA Astrobiology Institute)</t>
  </si>
  <si>
    <t>ZImNeOL0QwQ</t>
  </si>
  <si>
    <t>2016 12 15</t>
  </si>
  <si>
    <t>https://youtu.be/s4inAraXiew</t>
  </si>
  <si>
    <t>Ask An Astrobiologist  From Quantum Mechanics to the Search for Life with Dr. Juan Pérez Mercader</t>
  </si>
  <si>
    <t>Once a month, SAGANet (www.saganet.org) hosts a program called "Ask an Astrobiologist", where the public is invited to interact with a high-profile astrobiologist, who replies to twitter and chat questions live on video. Each session lasts about an hour.
Ask An Astrobiologist: Episode 2
From Quantum Mechanics to the Search for Life
Hosted by Dr. Sanjoy Som (Blue Marble Space Institute of Science)
Featured Guest: Dr. Juan Pérez Mercader (Founder and former Director of the Centro de Astrobiología, CAB, of Madrid, Spain)
Directed by Mike Toillion (NASA Astrobiology Program)
Music by Sam Doshier (NASA Astrobiology Institute)</t>
  </si>
  <si>
    <t>s4inAraXiew</t>
  </si>
  <si>
    <t>2016 11 10</t>
  </si>
  <si>
    <t>https://youtu.be/C_Zebr5swvg</t>
  </si>
  <si>
    <t>Ask An Astrobiologist  Astrobiology 101 with Dr. Charles Cockell</t>
  </si>
  <si>
    <t>Once a month, SAGANet (www.saganet.org) hosts a program called "Ask an Astrobiologist", where the public is invited to interact with a high-profile astrobiologist, who replies to twitter and chat questions live on video. Each session lasts about an hour.
Ask an Astrobiologist: Episode 1
Astrobiology 101
Hosted by Dr. Sanjoy Som (Blue Marble Space Institute of Science)
Featured Guest: Dr. Charles Cockell (Director of the UK Center for Astrobiology)
Directed by Mike Toillion (NASA Astrobiology Program)
Music by Sam Doshier (NASA Astrobiology Institute)</t>
  </si>
  <si>
    <t>C_Zebr5swvg</t>
  </si>
  <si>
    <t>2016 08 22</t>
  </si>
  <si>
    <t>https://youtu.be/ry6PhPYMCuA</t>
  </si>
  <si>
    <t>AbGradCon 2016  Day 1 - Alex Lanzano</t>
  </si>
  <si>
    <t>ry6PhPYMCuA</t>
  </si>
  <si>
    <t>https://youtu.be/urbFCyzJCnk</t>
  </si>
  <si>
    <t>AbGradCon 2016  Day 1 - Baylee Bordwell</t>
  </si>
  <si>
    <t>urbFCyzJCnk</t>
  </si>
  <si>
    <t>https://youtu.be/4LH8AwEiKoI</t>
  </si>
  <si>
    <t>AbGradCon 2016  Day 1 - Bryan Holler</t>
  </si>
  <si>
    <t>4LH8AwEiKoI</t>
  </si>
  <si>
    <t>https://youtu.be/7pWBXh0oRIA</t>
  </si>
  <si>
    <t>AbGradCon 2016  Day 1 - Brandon Carroll</t>
  </si>
  <si>
    <t>7pWBXh0oRIA</t>
  </si>
  <si>
    <t>https://youtu.be/BfxjxHKnhxo</t>
  </si>
  <si>
    <t>AbGradCon 2016  Day 1 - Brett McGuire</t>
  </si>
  <si>
    <t>BfxjxHKnhxo</t>
  </si>
  <si>
    <t>https://youtu.be/5lSsbfrmSvY</t>
  </si>
  <si>
    <t>AbGradCon 2016  Day 1 - Cayman Unterborn</t>
  </si>
  <si>
    <t>5lSsbfrmSvY</t>
  </si>
  <si>
    <t>https://youtu.be/RvNVeAqV1B8</t>
  </si>
  <si>
    <t>AbGradCon 2016  Day 1 - Emma Yu</t>
  </si>
  <si>
    <t>RvNVeAqV1B8</t>
  </si>
  <si>
    <t>https://youtu.be/p8t_ZbxJfJk</t>
  </si>
  <si>
    <t>AbGradCon 2016  Day 1 - Danny Barringer</t>
  </si>
  <si>
    <t>p8t_ZbxJfJk</t>
  </si>
  <si>
    <t>https://youtu.be/y6oos7xBdBQ</t>
  </si>
  <si>
    <t>AbGradCon 2016  Day 1 - Jay Kroll</t>
  </si>
  <si>
    <t>y6oos7xBdBQ</t>
  </si>
  <si>
    <t>https://youtu.be/NqwbVde_ieM</t>
  </si>
  <si>
    <t>AbGradCon 2016  Day 1 - Sarah Black</t>
  </si>
  <si>
    <t>NqwbVde_ieM</t>
  </si>
  <si>
    <t>https://youtu.be/d1-VW12GTOo</t>
  </si>
  <si>
    <t>AbGradCon 2016  Day 1 - S. J. Ralston</t>
  </si>
  <si>
    <t>d1-VW12GTOo</t>
  </si>
  <si>
    <t>https://youtu.be/ytze18geKYg</t>
  </si>
  <si>
    <t>AbGradCon 2016  Day 1 - Parke Loyd</t>
  </si>
  <si>
    <t>ytze18geKYg</t>
  </si>
  <si>
    <t>https://youtu.be/HVd-o5S33ck</t>
  </si>
  <si>
    <t>AbGradCon 2016  Day 1 - Marc Neveu</t>
  </si>
  <si>
    <t>HVd-o5S33ck</t>
  </si>
  <si>
    <t>https://youtu.be/SzUNOO7dL88</t>
  </si>
  <si>
    <t>AbGradCon 2016  Day 1 - Maya Yanez</t>
  </si>
  <si>
    <t>SzUNOO7dL88</t>
  </si>
  <si>
    <t>https://youtu.be/pHZb8SIXSgM</t>
  </si>
  <si>
    <t>AbGradCon 2016  Day 1 - Katie Primm</t>
  </si>
  <si>
    <t>pHZb8SIXSgM</t>
  </si>
  <si>
    <t>https://youtu.be/v8ZcNMEnBAA</t>
  </si>
  <si>
    <t>AbGradCon 2016  Day 1 - Nicole Chase</t>
  </si>
  <si>
    <t>v8ZcNMEnBAA</t>
  </si>
  <si>
    <t>https://youtu.be/fCL97-FHGBM</t>
  </si>
  <si>
    <t>AbGradCon 2016  Day 1 - Kamil Stelmach</t>
  </si>
  <si>
    <t>fCL97-FHGBM</t>
  </si>
  <si>
    <t>https://youtu.be/pS_71RrunR8</t>
  </si>
  <si>
    <t>AbGradCon 2016  Day 2 - Abigail Caron</t>
  </si>
  <si>
    <t>pS_71RrunR8</t>
  </si>
  <si>
    <t>https://youtu.be/xKB5BFT2wog</t>
  </si>
  <si>
    <t>AbGradCon 2016  Day 1 - Victoria Hartwick</t>
  </si>
  <si>
    <t>xKB5BFT2wog</t>
  </si>
  <si>
    <t>https://youtu.be/2PJKRWRDRZg</t>
  </si>
  <si>
    <t>AbGradCon 2016  Day 2 - Research Focus Group</t>
  </si>
  <si>
    <t>2PJKRWRDRZg</t>
  </si>
  <si>
    <t>https://youtu.be/VT2EfEMlJfw</t>
  </si>
  <si>
    <t>AbGradCon 2016  Day 2 - Thomas Campbell</t>
  </si>
  <si>
    <t>VT2EfEMlJfw</t>
  </si>
  <si>
    <t>https://youtu.be/A41NKfmTs0E</t>
  </si>
  <si>
    <t>AbGradCon 2016  Day 2 - Harrison Smith</t>
  </si>
  <si>
    <t>A41NKfmTs0E</t>
  </si>
  <si>
    <t>https://youtu.be/OdzFTrKrkAE</t>
  </si>
  <si>
    <t>AbGradCon 2016  Day 2 - Cole Mathis</t>
  </si>
  <si>
    <t>OdzFTrKrkAE</t>
  </si>
  <si>
    <t>https://youtu.be/Sh4ox_CS3CE</t>
  </si>
  <si>
    <t>AbGradCon 2016  Day 2 - Hannah Miller</t>
  </si>
  <si>
    <t>Sh4ox_CS3CE</t>
  </si>
  <si>
    <t>https://youtu.be/wlzjrvrtW50</t>
  </si>
  <si>
    <t>AbGradCon 2016  Day 2 - Ben Intoy</t>
  </si>
  <si>
    <t>wlzjrvrtW50</t>
  </si>
  <si>
    <t>https://youtu.be/80MdPtNSb9Y</t>
  </si>
  <si>
    <t>AbGradCon 2016  Day 2 - Parker Castleberry</t>
  </si>
  <si>
    <t>80MdPtNSb9Y</t>
  </si>
  <si>
    <t>https://youtu.be/UDSn33zpw_E</t>
  </si>
  <si>
    <t>AbGradCon 2016  Day 2 - Jeff Osterhout</t>
  </si>
  <si>
    <t>UDSn33zpw_E</t>
  </si>
  <si>
    <t>https://youtu.be/g0EhzViu-FM</t>
  </si>
  <si>
    <t>AbGradCon 2016  Day 2 - Matthew Brister</t>
  </si>
  <si>
    <t>g0EhzViu-FM</t>
  </si>
  <si>
    <t>https://youtu.be/huDYq9f-VE0</t>
  </si>
  <si>
    <t>AbGradCon 2016  Day 2 - Kaitlin Rempfert</t>
  </si>
  <si>
    <t>huDYq9f-VE0</t>
  </si>
  <si>
    <t>https://youtu.be/xJD22jyv0C0</t>
  </si>
  <si>
    <t>AbGradCon 2016  Day 2 - Lauren Seyler</t>
  </si>
  <si>
    <t>xJD22jyv0C0</t>
  </si>
  <si>
    <t>https://youtu.be/JzhAjcbSupM</t>
  </si>
  <si>
    <t>AbGradCon 2016  Day 2 - Alyssa Adams</t>
  </si>
  <si>
    <t>JzhAjcbSupM</t>
  </si>
  <si>
    <t>https://youtu.be/WarpctDyDi8</t>
  </si>
  <si>
    <t>AbGradCon 2016  Day 2 - Russell Perkins</t>
  </si>
  <si>
    <t>WarpctDyDi8</t>
  </si>
  <si>
    <t>https://youtu.be/bC_0R6Slnxg</t>
  </si>
  <si>
    <t>AbGradCon 2016  Day 2 - Rebecca Rapf</t>
  </si>
  <si>
    <t>bC_0R6Slnxg</t>
  </si>
  <si>
    <t>https://youtu.be/fUUJ4Cfkg_0</t>
  </si>
  <si>
    <t>AbGradCon 2016  Day 2 - Stephanie Napieralski</t>
  </si>
  <si>
    <t>fUUJ4Cfkg_0</t>
  </si>
  <si>
    <t>https://youtu.be/pO-w0RobL7w</t>
  </si>
  <si>
    <t>AbGradCon 2016  Day 2 - Theresa Fisher</t>
  </si>
  <si>
    <t>pO-w0RobL7w</t>
  </si>
  <si>
    <t>https://youtu.be/uaASGgY_RNM</t>
  </si>
  <si>
    <t>AbGradCon 2016  Day 2 - Xin Chen</t>
  </si>
  <si>
    <t>uaASGgY_RNM</t>
  </si>
  <si>
    <t>https://youtu.be/dzfz4B7W7uA</t>
  </si>
  <si>
    <t>AbGradCon 2016  Day 2 - Bradley Burcar</t>
  </si>
  <si>
    <t>dzfz4B7W7uA</t>
  </si>
  <si>
    <t>2016 03 21</t>
  </si>
  <si>
    <t>https://youtu.be/J5tqaANxgPM</t>
  </si>
  <si>
    <t>NASA Astrobiology Debates  Eastern Championship Tournament 2016</t>
  </si>
  <si>
    <t>NASA Astrobiology Debates: Eastern Championship Tournament
Washington, D.C.
Organized by the NASA Astrobiology Program and The George Washington University, the NASA Astrobiology Debates challenge students of all ages to research and debate the complex ethical and political questions raised by the 2015-16 NASA Astrobiology Debates topic, "Resolved: An overriding ethical obligation to protect and preserve extraterrestrial microbial life and ecosystems should be incorporated into international law."
The discovery of extraterrestrial microbial life would change the nature and meaning of life itself. The NASA Astrobiology Debates seek to engage present and future leaders in dialogue on the implications of such a discovery. During the 2015-16 school year, students will compete in online speech competitions, public debates, and tournament competitions judged by a cross-section of thought-leaders. In addition, students will conduct interviews with topic experts drawn from across the disciplines and the videos of the interviews will be posted to this website to create a permanent online resource for research into astrobiology and its implications for humanity. 
Get involved! The NASA Astrobiology Debates are open to students of all ages, levels and nationalities. We are actively recruiting judges and topic experts for the student-interviews. Please email any questions or inquiries to NASADebates@gmail.com.</t>
  </si>
  <si>
    <t>J5tqaANxgPM</t>
  </si>
  <si>
    <t>2015 11 24</t>
  </si>
  <si>
    <t>https://youtu.be/kd2xqC7GaSQ</t>
  </si>
  <si>
    <t>NASA Astrobiology Debates  Western Championship Tournament 2015</t>
  </si>
  <si>
    <t>NASA Astrobiology Debates: Western Championship Tournament
Seattle, WA
Organized by the NASA Astrobiology Program and The George Washington University, the NASA Astrobiology Debates challenge students of all ages to research and debate the complex ethical and political questions raised by the 2015-16 NASA Astrobiology Debates topic, "Resolved: An overriding ethical obligation to protect and preserve extraterrestrial microbial life and ecosystems should be incorporated into international law."
The discovery of extraterrestrial microbial life would change the nature and meaning of life itself. The NASA Astrobiology Debates seek to engage present and future leaders in dialogue on the implications of such a discovery. During the 2015-16 school year, students will compete in online speech competitions, public debates, and tournament competitions judged by a cross-section of thought-leaders. In addition, students will conduct interviews with topic experts drawn from across the disciplines and the videos of the interviews will be posted to this website to create a permanent online resource for research into astrobiology and its implications for humanity. 
Get involved! The NASA Astrobiology Debates are open to students of all ages, levels and nationalities. We are actively recruiting judges and topic experts for the student-interviews. Please email any questions or inquiries to NASADebates@gmail.com.</t>
  </si>
  <si>
    <t>kd2xqC7GaSQ</t>
  </si>
  <si>
    <t>2015 10 06</t>
  </si>
  <si>
    <t>https://youtu.be/1KuAxmxH_xY</t>
  </si>
  <si>
    <t>AbSciCon 2015 - Astrobiology Memorial Presentation</t>
  </si>
  <si>
    <t>Honoring those we have lost in the field of astrobiology.</t>
  </si>
  <si>
    <t>1KuAxmxH_xY</t>
  </si>
  <si>
    <t>2015 07 31</t>
  </si>
  <si>
    <t>https://youtu.be/3ySsL3e7l-U</t>
  </si>
  <si>
    <t>AbGradCon 2015   Day 1   Brandon Carroll</t>
  </si>
  <si>
    <t>3ySsL3e7l-U</t>
  </si>
  <si>
    <t>https://youtu.be/H4Ylp1_oJxk</t>
  </si>
  <si>
    <t>AbGradCon 2015   Day 1   Emma Yu</t>
  </si>
  <si>
    <t>H4Ylp1_oJxk</t>
  </si>
  <si>
    <t>https://youtu.be/pUNSKSpmK2g</t>
  </si>
  <si>
    <t>AbGradCon 2015   Day 1   Laura Grace Beckerman</t>
  </si>
  <si>
    <t>pUNSKSpmK2g</t>
  </si>
  <si>
    <t>https://youtu.be/vDsKXGe9mX0</t>
  </si>
  <si>
    <t>AbGradCon 2015   Day 1   Saeed Ahmadvand</t>
  </si>
  <si>
    <t>vDsKXGe9mX0</t>
  </si>
  <si>
    <t>https://youtu.be/anwymb_v7Lg</t>
  </si>
  <si>
    <t>AbGradCon 2015   Day 1   Amanda Truitt</t>
  </si>
  <si>
    <t>anwymb_v7Lg</t>
  </si>
  <si>
    <t>https://youtu.be/eMgXNkZzG9E</t>
  </si>
  <si>
    <t>AbGradCon 2015   Day 1   Lu Pan</t>
  </si>
  <si>
    <t>eMgXNkZzG9E</t>
  </si>
  <si>
    <t>https://youtu.be/nT85Wda4gUo</t>
  </si>
  <si>
    <t>AbGradCon 2015   Day 1   Maria Sanchez Arenillas</t>
  </si>
  <si>
    <t>nT85Wda4gUo</t>
  </si>
  <si>
    <t>https://youtu.be/uVPWFGD8EzY</t>
  </si>
  <si>
    <t>AbGradCon 2015   Day 1   Warm Up Talk 1</t>
  </si>
  <si>
    <t>uVPWFGD8EzY</t>
  </si>
  <si>
    <t>https://youtu.be/xwhQ61APkFc</t>
  </si>
  <si>
    <t>AbGradCon 2015   Day 1   Navita Sinha</t>
  </si>
  <si>
    <t>xwhQ61APkFc</t>
  </si>
  <si>
    <t>https://youtu.be/9bDHdtSnoG0</t>
  </si>
  <si>
    <t>AbGradCon 2015   Day 2   Cole Mathis</t>
  </si>
  <si>
    <t>9bDHdtSnoG0</t>
  </si>
  <si>
    <t>https://youtu.be/56ComMNsYuI</t>
  </si>
  <si>
    <t>AbGradCon 2015   Day 2   Navot Morag</t>
  </si>
  <si>
    <t>56ComMNsYuI</t>
  </si>
  <si>
    <t>https://youtu.be/0Fb17thGOaE</t>
  </si>
  <si>
    <t>AbGradCon 2015   Day 1   Sonny Harman</t>
  </si>
  <si>
    <t>0Fb17thGOaE</t>
  </si>
  <si>
    <t>https://youtu.be/HUr-0WwtUQI</t>
  </si>
  <si>
    <t>AbGradCon 2015   Day 2   SAGANet</t>
  </si>
  <si>
    <t>HUr-0WwtUQI</t>
  </si>
  <si>
    <t>https://youtu.be/YAi3wWPjuL8</t>
  </si>
  <si>
    <t>AbGradCon 2015   Day 2   Harrison Smith</t>
  </si>
  <si>
    <t>YAi3wWPjuL8</t>
  </si>
  <si>
    <t>https://youtu.be/_rRBkU6koCQ</t>
  </si>
  <si>
    <t>AbGradCon 2015   Day 2   Nathan Fortney</t>
  </si>
  <si>
    <t>_rRBkU6koCQ</t>
  </si>
  <si>
    <t>https://youtu.be/9hvYVMEp9c4</t>
  </si>
  <si>
    <t>AbGradCon 2015   Day 2   Warm Up Talk 1</t>
  </si>
  <si>
    <t>9hvYVMEp9c4</t>
  </si>
  <si>
    <t>https://youtu.be/Y4IFbH9sKmo</t>
  </si>
  <si>
    <t>AbGradCon 2015   Day 1   Anusha Kalyaan</t>
  </si>
  <si>
    <t>Y4IFbH9sKmo</t>
  </si>
  <si>
    <t>https://youtu.be/voY11N-QBiY</t>
  </si>
  <si>
    <t>AbGradCon 2015   Day 2   Thiruchelvi Reddy</t>
  </si>
  <si>
    <t>voY11N-QBiY</t>
  </si>
  <si>
    <t>https://youtu.be/yMzl3lRcJUs</t>
  </si>
  <si>
    <t>AbGradCon 2015   Day 2   Tony Jia</t>
  </si>
  <si>
    <t>yMzl3lRcJUs</t>
  </si>
  <si>
    <t>https://youtu.be/8YEhM_VRLLQ</t>
  </si>
  <si>
    <t>AbGradCon 2015   Day 2   Parker Castleberry</t>
  </si>
  <si>
    <t>8YEhM_VRLLQ</t>
  </si>
  <si>
    <t>https://youtu.be/LoixhYdyhRU</t>
  </si>
  <si>
    <t>AbGradCon 2015   Day 2   Brett McGuire</t>
  </si>
  <si>
    <t>LoixhYdyhRU</t>
  </si>
  <si>
    <t>https://youtu.be/ZtxVeNhUg1c</t>
  </si>
  <si>
    <t>AbGradCon 2015   Day 2   Xin Yuan Zheng</t>
  </si>
  <si>
    <t>ZtxVeNhUg1c</t>
  </si>
  <si>
    <t>https://youtu.be/f6cZ5kW-V-k</t>
  </si>
  <si>
    <t>AbGradCon 2015   Day 2   Nicholas Kovacs</t>
  </si>
  <si>
    <t>f6cZ5kW-V-k</t>
  </si>
  <si>
    <t>https://youtu.be/RAg1d2d3C84</t>
  </si>
  <si>
    <t>AbGradCon 2015   Day 2   Abigail Asangba</t>
  </si>
  <si>
    <t>RAg1d2d3C84</t>
  </si>
  <si>
    <t>https://youtu.be/Re_bV0zUpPg</t>
  </si>
  <si>
    <t>AbGradCon 2015   Day 1   Warm Up Talk 2</t>
  </si>
  <si>
    <t>Re_bV0zUpPg</t>
  </si>
  <si>
    <t>https://youtu.be/U5nUmhxWz64</t>
  </si>
  <si>
    <t>AbGradCon 2015   Day 2   Yihang Fang</t>
  </si>
  <si>
    <t>U5nUmhxWz64</t>
  </si>
  <si>
    <t>https://youtu.be/okegGSkGmBU</t>
  </si>
  <si>
    <t>AbGradCon 2015   Day 1   EPO Panel Clark Johnson</t>
  </si>
  <si>
    <t>okegGSkGmBU</t>
  </si>
  <si>
    <t>https://youtu.be/udIs6kCOs54</t>
  </si>
  <si>
    <t>AbGradCon 2015   Day 1   Zhechen Wang</t>
  </si>
  <si>
    <t>udIs6kCOs54</t>
  </si>
  <si>
    <t>https://youtu.be/yxoOQAwNUFY</t>
  </si>
  <si>
    <t>AbGradCon 2015   Day 1   Svetlana Shkolyar</t>
  </si>
  <si>
    <t>yxoOQAwNUFY</t>
  </si>
  <si>
    <t>https://youtu.be/3pTUkIxMzcc</t>
  </si>
  <si>
    <t>AbGradCon 2015   Day 2   Jake Cammack</t>
  </si>
  <si>
    <t>3pTUkIxMzcc</t>
  </si>
  <si>
    <t>https://youtu.be/UU-y3PcNvt4</t>
  </si>
  <si>
    <t>AbGradCon 2015   Day 2   Research Focus Group</t>
  </si>
  <si>
    <t>UU-y3PcNvt4</t>
  </si>
  <si>
    <t>https://youtu.be/qSFpuVa47TI</t>
  </si>
  <si>
    <t>AbGradCon 2015   Day 2   Breana Hashman</t>
  </si>
  <si>
    <t>qSFpuVa47TI</t>
  </si>
  <si>
    <t>https://youtu.be/rVN-HY7mIJ8</t>
  </si>
  <si>
    <t>AbGradCon 2015   Day 2   Guang Sin Lu</t>
  </si>
  <si>
    <t>rVN-HY7mIJ8</t>
  </si>
  <si>
    <t>https://youtu.be/wxMZUz7p5Lw</t>
  </si>
  <si>
    <t>AbGradCon 2015   Day 2   Marvin Pollum</t>
  </si>
  <si>
    <t>wxMZUz7p5Lw</t>
  </si>
  <si>
    <t>https://youtu.be/-lvT6fBSGRc</t>
  </si>
  <si>
    <t>AbGradCon 2015   Day 1   Jay Kroll</t>
  </si>
  <si>
    <t>-lvT6fBSGRc</t>
  </si>
  <si>
    <t>https://youtu.be/Q7FAw9v0leQ</t>
  </si>
  <si>
    <t>AbGradCon 2015   Day 2   Rebecca Rapf</t>
  </si>
  <si>
    <t>Q7FAw9v0leQ</t>
  </si>
  <si>
    <t>https://youtu.be/idaRxQtcDcc</t>
  </si>
  <si>
    <t>AbGradCon 2015   Day 1   EPO Panel Brooke Norsted</t>
  </si>
  <si>
    <t>idaRxQtcDcc</t>
  </si>
  <si>
    <t>2014 11 13</t>
  </si>
  <si>
    <t>https://youtu.be/gQsVW_4qg6g</t>
  </si>
  <si>
    <t>AbGradCon 2014 - Day 1  Tyler Pauly</t>
  </si>
  <si>
    <t>gQsVW_4qg6g</t>
  </si>
  <si>
    <t>https://youtu.be/40yWmT400d4</t>
  </si>
  <si>
    <t>AbGradCon 2014 - Day 1  Thomson Mason Fisher</t>
  </si>
  <si>
    <t>40yWmT400d4</t>
  </si>
  <si>
    <t>https://youtu.be/BdPKC8t3FYM</t>
  </si>
  <si>
    <t>AbGradCon 2014 - Day 1  Warm-Up Talk 1</t>
  </si>
  <si>
    <t>BdPKC8t3FYM</t>
  </si>
  <si>
    <t>https://youtu.be/dmMffSklnyQ</t>
  </si>
  <si>
    <t>AbGradCon 2014 - Day 1  Sonny Chester Harman</t>
  </si>
  <si>
    <t>dmMffSklnyQ</t>
  </si>
  <si>
    <t>https://youtu.be/1jhiSkLdW_A</t>
  </si>
  <si>
    <t>AbGradCon 2014 - Day 1  Benjamin Sargent</t>
  </si>
  <si>
    <t>1jhiSkLdW_A</t>
  </si>
  <si>
    <t>https://youtu.be/HXVBxLq6Tvg</t>
  </si>
  <si>
    <t>AbGradCon 2014 - Day 2  Raghav Poudyal</t>
  </si>
  <si>
    <t>HXVBxLq6Tvg</t>
  </si>
  <si>
    <t>https://youtu.be/KqBNDF-S3P4</t>
  </si>
  <si>
    <t>AbGradCon 2014 - Day 2  Bradley Burcar</t>
  </si>
  <si>
    <t>KqBNDF-S3P4</t>
  </si>
  <si>
    <t>https://youtu.be/TxIbaWhvx8A</t>
  </si>
  <si>
    <t>AbGradCon 2014 - Day 1  Erik Larson</t>
  </si>
  <si>
    <t>TxIbaWhvx8A</t>
  </si>
  <si>
    <t>https://youtu.be/anTfpHJEvDA</t>
  </si>
  <si>
    <t>AbGradCon 2014 - Day 1  Research Focus Group Report</t>
  </si>
  <si>
    <t>anTfpHJEvDA</t>
  </si>
  <si>
    <t>https://youtu.be/oelp2Xmi03k</t>
  </si>
  <si>
    <t>AbGradCon 2014 - Day 2  Rebecca Mickol</t>
  </si>
  <si>
    <t>oelp2Xmi03k</t>
  </si>
  <si>
    <t>https://youtu.be/so6EButa0YE</t>
  </si>
  <si>
    <t>AbGradCon 2014 - Day 1  Warm-Up Talk 2</t>
  </si>
  <si>
    <t>so6EButa0YE</t>
  </si>
  <si>
    <t>https://youtu.be/CQ-888aBGao</t>
  </si>
  <si>
    <t>AbGradCon 2014 - Day 2  Kevin Nguyen</t>
  </si>
  <si>
    <t>CQ-888aBGao</t>
  </si>
  <si>
    <t>https://youtu.be/E5oncZ_7_A4</t>
  </si>
  <si>
    <t>AbGradCon 2014 - Day 2  Sarah Rugheimer</t>
  </si>
  <si>
    <t>E5oncZ_7_A4</t>
  </si>
  <si>
    <t>https://youtu.be/GUEznSnBtio</t>
  </si>
  <si>
    <t>AbGradCon 2014 - Day 2  Rebecca Rapf</t>
  </si>
  <si>
    <t>GUEznSnBtio</t>
  </si>
  <si>
    <t>https://youtu.be/J9CjsblnZNc</t>
  </si>
  <si>
    <t>AbGradCon 2014 - Day 2  Jeff Osterhout</t>
  </si>
  <si>
    <t>J9CjsblnZNc</t>
  </si>
  <si>
    <t>https://youtu.be/ce5bW-901o4</t>
  </si>
  <si>
    <t>AbGradCon 2014 - Day 2  Jessica Moore</t>
  </si>
  <si>
    <t>ce5bW-901o4</t>
  </si>
  <si>
    <t>https://youtu.be/ejKwvAdw--k</t>
  </si>
  <si>
    <t>AbGradCon 2014 - Day 2  Joshua Krissansen Totton</t>
  </si>
  <si>
    <t>ejKwvAdw--k</t>
  </si>
  <si>
    <t>https://youtu.be/gatqMPu6GZU</t>
  </si>
  <si>
    <t>AbGradCon 2014 - Day 2  Lucy Stewart</t>
  </si>
  <si>
    <t>gatqMPu6GZU</t>
  </si>
  <si>
    <t>https://youtu.be/jgMn3jxv_Jg</t>
  </si>
  <si>
    <t>AbGradCon 2014 - Day 1  Marco Allodi</t>
  </si>
  <si>
    <t>jgMn3jxv_Jg</t>
  </si>
  <si>
    <t>https://youtu.be/s17SdkLj9Ls</t>
  </si>
  <si>
    <t>AbGradCon 2014 - Day 1  Eugenio Simoncini</t>
  </si>
  <si>
    <t>s17SdkLj9Ls</t>
  </si>
  <si>
    <t>https://youtu.be/vjY7DLMkAH0</t>
  </si>
  <si>
    <t>AbGradCon 2014 - Day 2  Navita Sinha</t>
  </si>
  <si>
    <t>vjY7DLMkAH0</t>
  </si>
  <si>
    <t>https://youtu.be/EH5_ltPv58c</t>
  </si>
  <si>
    <t>AbGradCon 2014 - Day 2  Astrobiology &amp; Education</t>
  </si>
  <si>
    <t>EH5_ltPv58c</t>
  </si>
  <si>
    <t>https://youtu.be/NN_kiZl2IHc</t>
  </si>
  <si>
    <t>AbGradCon 2014 - Day 1  Journal Clubs</t>
  </si>
  <si>
    <t>NN_kiZl2IHc</t>
  </si>
  <si>
    <t>https://youtu.be/Q0j556lmX28</t>
  </si>
  <si>
    <t>AbGradCon 2014 - Day 1  Brandon Carroll</t>
  </si>
  <si>
    <t>Q0j556lmX28</t>
  </si>
  <si>
    <t>https://youtu.be/VpdJEfXlITA</t>
  </si>
  <si>
    <t>AbGradCon 2014 - Day 2  Graham Lau</t>
  </si>
  <si>
    <t>VpdJEfXlITA</t>
  </si>
  <si>
    <t>2014 01 31</t>
  </si>
  <si>
    <t>https://youtu.be/jCQYEa4H4dM</t>
  </si>
  <si>
    <t>Astrobiology Strategic Planning 2013 - Origin &amp; Evolution of Photosynthesis</t>
  </si>
  <si>
    <t>What is the origin and early evolution of photosynthesis?</t>
  </si>
  <si>
    <t>jCQYEa4H4dM</t>
  </si>
  <si>
    <t>2014 01 30</t>
  </si>
  <si>
    <t>https://youtu.be/eojJmbdTYGU</t>
  </si>
  <si>
    <t>Astrobiology Strategic Planning 2013 - Geophysical Evolutionary History of Terrestrial Planets</t>
  </si>
  <si>
    <t>What is the geophysical evolutionary history of terrestrial planets of different sizes and compositions?</t>
  </si>
  <si>
    <t>eojJmbdTYGU</t>
  </si>
  <si>
    <t>2014 01 29</t>
  </si>
  <si>
    <t>https://youtu.be/-hRL-EHEraA</t>
  </si>
  <si>
    <t>XQM NASA Video Series  5) Planetary Lake Lander - Intelligent Robots Camera</t>
  </si>
  <si>
    <t>The Planetary Lake Lander project is testing robotic systems that can be used to search for signatures of life in our solar system. The roboticists on the team include Professor David Wettergreen, along with Dr. Liam Pedersen and Dr. Trey Smith.  Pedersen and Smith are responsible for assembling and monitoring the Lake Lander and its sensing equipment.  Professor Wettergreen is developing a smart camera, whose function he explains.</t>
  </si>
  <si>
    <t>-hRL-EHEraA</t>
  </si>
  <si>
    <t>https://youtu.be/45WqUA8j6tA</t>
  </si>
  <si>
    <t>XQM NASA Video Series  8) Planetary Lake Lander - Upgrade</t>
  </si>
  <si>
    <t>A year after its launch on a glacial lake in Chile, NASA's prototype Planetary Lake Lander is taken back to California for an upgrade.
The robotics team at the NASA Ames Research Center adds hardware and software that will allow the Lake Lander to examine its environment without human direction.  Dr. Liam Pedersen and Dr. Trey Smith describe the new equipment, the Lake Lander's new capabilities, and the changes to how it will operate.</t>
  </si>
  <si>
    <t>45WqUA8j6tA</t>
  </si>
  <si>
    <t>https://youtu.be/D6TMrLOncQk</t>
  </si>
  <si>
    <t>XQM NASA Video Series  4) Planetary Lake Lander -  International Team</t>
  </si>
  <si>
    <t>The deployment of NASA's Planetary Lake Lander on Laguna Negra in Central Chile is providing scientists the opportunity to develop and test equipment that may be used in future space exploration. Dr. Nathalie Cabrol leads an international team of researchers living and working at this high altitude lake.  The conditions are stark and challenging - conditions that may parallel places elsewhere in our solar system.</t>
  </si>
  <si>
    <t>D6TMrLOncQk</t>
  </si>
  <si>
    <t>https://youtu.be/HQvY0mR0o5U</t>
  </si>
  <si>
    <t>XQM NASA Video Series  9) Planetary Lake Lander - Year Two</t>
  </si>
  <si>
    <t>As the Planetary Lake Lander project enters its second year of operation, new software and sensors are added to the prototype system.  At NASA Ames in California, Project leader, Dr. Nathalie Cabrol explains how these updates will change the robot from a simple testing platform, to a robot capable of communicating changes in its surroundings.</t>
  </si>
  <si>
    <t>HQvY0mR0o5U</t>
  </si>
  <si>
    <t>https://youtu.be/IZaWP5PyGKc</t>
  </si>
  <si>
    <t>XQM NASA Video Series  1) Astrobiology Introduction</t>
  </si>
  <si>
    <t>Spurred by more than five decades of research, NASA scientists are developing new technologies that are dramatically expanding our ability to explore our solar system. With the end of the space shuttle program, the search for life in the universe has become NASA's primary focus.    
The Astrobiology Institute (NAI) and her partners are conducting research around the globe, developing unique instruments to investigate some of Earth's most remote and extreme environments in the search for life.  Not only are they are expanding the knowledge we have of our planet; they are building and testing tools, systems and technologies for future NASA missions. 
Follow this XQM/NASA series of short videos to meet the researchers and learn about their work in unique and dramatic areas on Planet Earth.</t>
  </si>
  <si>
    <t>IZaWP5PyGKc</t>
  </si>
  <si>
    <t>https://youtu.be/LUdfB3vVNa8</t>
  </si>
  <si>
    <t>XQM NASA Video Series  7) Planetary Lake Lander - Biosignatures</t>
  </si>
  <si>
    <t>The prototype Planetary Lake Lander is a robotic system where scientists are developing sensors that may help to identify the chemical building blocks of life in our solar system. Angela Detweiler is a lab specialist helping to calibrate the sensors of the Planetary Lake Lander.  These prototypes may one day be deployed in far off location like Saturn's moon, Titan.</t>
  </si>
  <si>
    <t>LUdfB3vVNa8</t>
  </si>
  <si>
    <t>https://youtu.be/PHCB9G960mw</t>
  </si>
  <si>
    <t>XQM NASA Video Series  6) Planetary Lake Lander - Looking for Gradients</t>
  </si>
  <si>
    <t>The Planetary Lake Lander project is allowing NASA researchers the chance to develop robotics systems that are capable of independently searching for the signs of life elsewhere in our solar system. Microbial ecologist Dr. Erich Fleming studies how life adapts to harsh environments, research useful in refining the techniques needed for future exploration.</t>
  </si>
  <si>
    <t>PHCB9G960mw</t>
  </si>
  <si>
    <t>https://youtu.be/XfsoBCl6lGI</t>
  </si>
  <si>
    <t>XQM NASA Video Series  2) Planetary Lake Lander - Introduction</t>
  </si>
  <si>
    <t>In December 2011, high in the central Andes of Chile, NASA scientists launched the prototype Planetary Lake Lander, a testing platform for the development of robots that are capable of making scientific decisions based on the data they collect.
Dr. Nathalie Cabrol leads a team of researchers working on these smart robots, which will expand our ability to search for life in the universe.</t>
  </si>
  <si>
    <t>XfsoBCl6lGI</t>
  </si>
  <si>
    <t>https://youtu.be/sXtNtr9tOrE</t>
  </si>
  <si>
    <t>XQM NASA Video Series  3) Planetary Lake Lander - Adaptive Systems</t>
  </si>
  <si>
    <t>NASA's prototype Planetary Lake Lander is a testing platform for the development of adaptive robotic systems. A NASA research team has placed the prototype on a mountain lake high in the Central Andes of Chile to gather information about the extremes of the lake's environment. Project leader Dr Nathalie Cabrol explains her team's work on this smart robot.</t>
  </si>
  <si>
    <t>sXtNtr9tOrE</t>
  </si>
  <si>
    <t>2014 01 24</t>
  </si>
  <si>
    <t>https://youtu.be/s5how5u29do</t>
  </si>
  <si>
    <t>Astrobiology Strategic Planning 2013 - Overcoming Ignorance About Microbial Life</t>
  </si>
  <si>
    <t>How can we best overcome our ignorance about microbial life on Earth?</t>
  </si>
  <si>
    <t>s5how5u29do</t>
  </si>
  <si>
    <t>https://youtu.be/iaQwF2L89Tw</t>
  </si>
  <si>
    <t>Astrobiology Strategic Planning 2013 - Primitive Icy Bodies &amp; the Origin of Life</t>
  </si>
  <si>
    <t>What Roles Do Primitive Icy Bodies Play in the Origin of Life on Habitable Planets?</t>
  </si>
  <si>
    <t>iaQwF2L89Tw</t>
  </si>
  <si>
    <t>2014 01 17</t>
  </si>
  <si>
    <t>https://youtu.be/pg76c35rdgE</t>
  </si>
  <si>
    <t>Astrobiology Strategic Planning 2013 - The Search for Life in our Solar System</t>
  </si>
  <si>
    <t>How Can We Search for Life in our Solar System?</t>
  </si>
  <si>
    <t>pg76c35rdgE</t>
  </si>
  <si>
    <t>2014 01 16</t>
  </si>
  <si>
    <t>https://youtu.be/H99GHv9JmNg</t>
  </si>
  <si>
    <t>Astrobiology Strategic Planning 2013 - Early Rock Record &amp; Origin of Life</t>
  </si>
  <si>
    <t>How does Earth's earliest rock record inform us about the origin of life on Earth?</t>
  </si>
  <si>
    <t>H99GHv9JmNg</t>
  </si>
  <si>
    <t>2014 01 08</t>
  </si>
  <si>
    <t>https://youtu.be/kPe7oBo_Lck</t>
  </si>
  <si>
    <t>Astrobiology Strategic Planning 2013 - Life &amp; Prebiotic Chemistry on Icy Worlds</t>
  </si>
  <si>
    <t>Did life or pre-biotic chemistry evolve on differentiated icy worlds?</t>
  </si>
  <si>
    <t>kPe7oBo_Lck</t>
  </si>
  <si>
    <t>2013 12 20</t>
  </si>
  <si>
    <t>https://youtu.be/IE0sl4uSHv4</t>
  </si>
  <si>
    <t>Astrobiology Strategic Planning 2013 - Simple Life</t>
  </si>
  <si>
    <t>What does the simplest life look like?</t>
  </si>
  <si>
    <t>IE0sl4uSHv4</t>
  </si>
  <si>
    <t>2013 12 19</t>
  </si>
  <si>
    <t>https://youtu.be/1wqrwbP58hg</t>
  </si>
  <si>
    <t>Astrobiology Strategic Planning 2013 - Evolutionary Pathways and Emergence</t>
  </si>
  <si>
    <t>What experimental studies of evolutionary pathways and emergence in molecular systems should be performed?</t>
  </si>
  <si>
    <t>1wqrwbP58hg</t>
  </si>
  <si>
    <t>2013 12 06</t>
  </si>
  <si>
    <t>https://youtu.be/mh8uN8axIig</t>
  </si>
  <si>
    <t>Astrobiology Strategic Planning 2013 - Peptides &amp; Nucleotides</t>
  </si>
  <si>
    <t>How did polypeptide meet polynucleotide?</t>
  </si>
  <si>
    <t>mh8uN8axIig</t>
  </si>
  <si>
    <t>https://youtu.be/w9rbDNF9uJo</t>
  </si>
  <si>
    <t>Astrobiology Strategic Planning 2013 - Macromolecules &amp; Functionality</t>
  </si>
  <si>
    <t>How did macromolecules gain function?</t>
  </si>
  <si>
    <t>w9rbDNF9uJo</t>
  </si>
  <si>
    <t>2013 11 22</t>
  </si>
  <si>
    <t>https://youtu.be/QgZAC4SdB7g</t>
  </si>
  <si>
    <t>Astrobiology Strategic Planning 2013 - Substituting Space for Time</t>
  </si>
  <si>
    <t>How can we substitute space for time to better understand geochemical and co-evolutionary dynamics?</t>
  </si>
  <si>
    <t>QgZAC4SdB7g</t>
  </si>
  <si>
    <t>2013 11 20</t>
  </si>
  <si>
    <t>https://youtu.be/OPCVMBD6MuA</t>
  </si>
  <si>
    <t>Astrobiology Strategic Planning 2013 - Synthesis and Assembly of Oligomers</t>
  </si>
  <si>
    <t>How are stable populations of oligomers synthesized and assembled?</t>
  </si>
  <si>
    <t>OPCVMBD6MuA</t>
  </si>
  <si>
    <t>2013 11 18</t>
  </si>
  <si>
    <t>https://youtu.be/o6wrqgq5T9k</t>
  </si>
  <si>
    <t>Astrobiology Strategic Planning 2013 - Habitability Beyond the Solar System</t>
  </si>
  <si>
    <t>How can we identify habitable planets and search for life beyond our Solar System?</t>
  </si>
  <si>
    <t>o6wrqgq5T9k</t>
  </si>
  <si>
    <t>https://youtu.be/ghzJplIxArE</t>
  </si>
  <si>
    <t>Astrobiology Strategic Planning 2013 - Characteristics of LUCA</t>
  </si>
  <si>
    <t>What genomic, metabolic and ecological features characterized LUCA/life at the root of the Tree of Life?</t>
  </si>
  <si>
    <t>ghzJplIxArE</t>
  </si>
  <si>
    <t>https://youtu.be/PCt1RAzSLu4</t>
  </si>
  <si>
    <t>Astrobiology Strategic Planning 2013 - Habitable Planetary Formation</t>
  </si>
  <si>
    <t>How do habitable planetary systems form?</t>
  </si>
  <si>
    <t>PCt1RAzSLu4</t>
  </si>
  <si>
    <t>https://youtu.be/xfd-xS6COwQ</t>
  </si>
  <si>
    <t>Astrobiology Strategic Planning 2013 - Life Generation and Support</t>
  </si>
  <si>
    <t>How can a world generate and support life?</t>
  </si>
  <si>
    <t>xfd-xS6COwQ</t>
  </si>
  <si>
    <t>https://youtu.be/l-UgUgkU88k</t>
  </si>
  <si>
    <t>Astrobiology Strategic Planning 2013 - Identifying Habitable Environments</t>
  </si>
  <si>
    <t>How can we identify habitable environments in our Solar System?</t>
  </si>
  <si>
    <t>l-UgUgkU88k</t>
  </si>
  <si>
    <t>2013 10 25</t>
  </si>
  <si>
    <t>https://youtu.be/sm5gSPx76K8</t>
  </si>
  <si>
    <t>Astrobiology Strategic Planning 2013 - Environmental Factors for Emergence</t>
  </si>
  <si>
    <t>What environmental factors are coupled to the emergence of life?</t>
  </si>
  <si>
    <t>sm5gSPx76K8</t>
  </si>
  <si>
    <t>https://youtu.be/j7HsCaQm-6k</t>
  </si>
  <si>
    <t>Astrobiology Strategic Planning 2013 - Common Attributes for Extant Life</t>
  </si>
  <si>
    <t>What are the common attributes of extant living systems and what can they tell us about all living systems?</t>
  </si>
  <si>
    <t>j7HsCaQm-6k</t>
  </si>
  <si>
    <t>2013 10 24</t>
  </si>
  <si>
    <t>https://youtu.be/4VGzz85aaso</t>
  </si>
  <si>
    <t>Astrobiology Strategic Planning 2013 - Origin of Organic Monomers</t>
  </si>
  <si>
    <t>What are the sources of organic monomers relevant to the origin of life?</t>
  </si>
  <si>
    <t>4VGzz85aaso</t>
  </si>
  <si>
    <t>https://youtu.be/2JrQIDX_k-U</t>
  </si>
  <si>
    <t>Astrobiology Strategic Planning 2013 - Evolution of the Atmosphere</t>
  </si>
  <si>
    <t>How does the evolution of the atmosphere &amp; its interactions with the solid Earth and the biosphere inform our exploration of habitable worlds?</t>
  </si>
  <si>
    <t>2JrQIDX_k-U</t>
  </si>
  <si>
    <t>2013 09 23</t>
  </si>
  <si>
    <t>https://youtu.be/YY8oMBRMUIc</t>
  </si>
  <si>
    <t>Astrobiology Strategic Planning 2013 - Kick-Off Meeting</t>
  </si>
  <si>
    <t>An Introduction and Overview of the Concept Documents for the 2014 Astrobiology Strategy
Frank Rosenzweig, Eric Smith, and Michael New will discuss the output from the recent workshop, and outline the next steps in the development of the strategy.</t>
  </si>
  <si>
    <t>YY8oMBRMUIc</t>
  </si>
  <si>
    <t>2013 07 04</t>
  </si>
  <si>
    <t>https://youtu.be/5TZ7JKwKzMo</t>
  </si>
  <si>
    <t>AbGradCon 2013 - Day 3 - Lively Lie</t>
  </si>
  <si>
    <t>Lively Lie
Ice as a Potential Incubator for the RNA World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</si>
  <si>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5TZ7JKwKzMo</t>
  </si>
  <si>
    <t>https://youtu.be/BIqkUo4y5-E</t>
  </si>
  <si>
    <t>AbGradCon 2013 - Day 3 - Brande Jones</t>
  </si>
  <si>
    <t>Brande Jones
How do Animals Escape the Stresses of Extreme Environments?
Stress Granules Form in Brachionus manjavacas (Rotifera) in Response to a Variety of Stressors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</si>
  <si>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BIqkUo4y5-E</t>
  </si>
  <si>
    <t>https://youtu.be/F5xEGy8h6JI</t>
  </si>
  <si>
    <t>AbGradCon 2013 - Day 3 - Isabelle Raymond</t>
  </si>
  <si>
    <t>Isabelle Raymond
Molecular Adaptations to Life at -15: insights from Planococcus halocryophilus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</si>
  <si>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F5xEGy8h6JI</t>
  </si>
  <si>
    <t>https://youtu.be/RkDIO3E9gO0</t>
  </si>
  <si>
    <t>AbGradCon 2013 - Day 3 - Brian Cafferty</t>
  </si>
  <si>
    <t>Brian Cafferty
Spontaneous Assembly of Both Nucleobase Analogs and the Ship of Theseus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</si>
  <si>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RkDIO3E9gO0</t>
  </si>
  <si>
    <t>https://youtu.be/SMFjAMY67VA</t>
  </si>
  <si>
    <t>AbGradCon 2013 - Day 3 - Danielle Simkus</t>
  </si>
  <si>
    <t>Danielle Simkus
Microbial Biosignatures in the Deep Terrestrial Subsurface: Phos- pholipid Fatty Acids and Carbon Isotope Analyses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</si>
  <si>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SMFjAMY67VA</t>
  </si>
  <si>
    <t>https://youtu.be/TF04hlktQp0</t>
  </si>
  <si>
    <t>AbGradCon 2013 - Day 3 - Kristin Coari</t>
  </si>
  <si>
    <t>Kristin Coari
An Investigation of the Inclusion of G in Abiotic RNA Polymerization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</si>
  <si>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TF04hlktQp0</t>
  </si>
  <si>
    <t>https://youtu.be/_aXy1Xm-iDc</t>
  </si>
  <si>
    <t>AbGradCon 2013 - Day 3 - Lucy Stewart</t>
  </si>
  <si>
    <t>Lucy Stewart
Understanding Energy Demands in Hydrothermal Vent Systems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</si>
  <si>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_aXy1Xm-iDc</t>
  </si>
  <si>
    <t>https://youtu.be/gQWjb7LVcLU</t>
  </si>
  <si>
    <t>AbGradCon 2013 - Day 3 - Carlos Mariscal</t>
  </si>
  <si>
    <t>Carlos Mariscal
How to Make a 'Universal Biology'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</si>
  <si>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gQWjb7LVcLU</t>
  </si>
  <si>
    <t>https://youtu.be/oSzUUSR2EEw</t>
  </si>
  <si>
    <t>AbGradCon 2013 - Day 3 - Kinnari Matheson</t>
  </si>
  <si>
    <t>Kinnari Matheson
Investigating Ancient Amino Acid Biosynthetic Pathways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</si>
  <si>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oSzUUSR2EEw</t>
  </si>
  <si>
    <t>https://youtu.be/trftHxDONnM</t>
  </si>
  <si>
    <t>AbGradCon 2013 - Day 3 - Jackie Goordial</t>
  </si>
  <si>
    <t>Jackie Goordial
A Deep Dry-freeze: Life in the Hyper Arid Cold Desert of the McMurdo Dry Valleys, Antarctica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</si>
  <si>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trftHxDONnM</t>
  </si>
  <si>
    <t>https://youtu.be/0O9Sa8af-As</t>
  </si>
  <si>
    <t>AbGradCon 2013 - Day 3 - Ryan James</t>
  </si>
  <si>
    <t>Ryan James
Health and Robustness of the Field of Astrobiology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</si>
  <si>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0O9Sa8af-As</t>
  </si>
  <si>
    <t>https://youtu.be/51Y5XnxuOW4</t>
  </si>
  <si>
    <t>AbGradCon 2013 - Day 3 - Samantha Waters</t>
  </si>
  <si>
    <t>Samantha Waters
Evolutionary Adaptation in Bacillus subtilis: Genomic Changes During Growth at Low-Pressure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</si>
  <si>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51Y5XnxuOW4</t>
  </si>
  <si>
    <t>https://youtu.be/5vajW_Y8vkc</t>
  </si>
  <si>
    <t>AbGradCon 2013 - Day 3 - Warm up  Tim Lenz</t>
  </si>
  <si>
    <t>Tim Lenz
Everything You Need to Know About Biochemistry and the Origins of Life (In 30 Minutes or Less)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</si>
  <si>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5vajW_Y8vkc</t>
  </si>
  <si>
    <t>https://youtu.be/RF-rgiRWKHo</t>
  </si>
  <si>
    <t>AbGradCon 2013 - Day 3 - Warm up  Jen Ronholm</t>
  </si>
  <si>
    <t>Jen Ronholm
Extreme Living: Understanding Extremophilic Organisms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</si>
  <si>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RF-rgiRWKHo</t>
  </si>
  <si>
    <t>https://youtu.be/lSybgZt6U5g</t>
  </si>
  <si>
    <t>AbGradCon 2013 - Day 3 - Rebecca Mickol</t>
  </si>
  <si>
    <t>Rebecca Mickol
Methanogen Survivability Under Freeze/Thaw Cycles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</si>
  <si>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lSybgZt6U5g</t>
  </si>
  <si>
    <t>https://youtu.be/tFrQ84eKm8E</t>
  </si>
  <si>
    <t>AbGradCon 2013 - Day 3 - Tim Lenz</t>
  </si>
  <si>
    <t>Tim Lenz
Molecular Paleontology: Reassembling the Ancestral Ribosome in vitro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</si>
  <si>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tFrQ84eKm8E</t>
  </si>
  <si>
    <t>https://youtu.be/yc-Zv4oT1_I</t>
  </si>
  <si>
    <t>AbGradCon 2013 - Day 3 - Thomson Fisher</t>
  </si>
  <si>
    <t>Thomson Fisher
Controls of Growth in a Subglacial Ecosystem: A Modeling Approach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</si>
  <si>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yc-Zv4oT1_I</t>
  </si>
  <si>
    <t>2013 07 03</t>
  </si>
  <si>
    <t>https://youtu.be/uqxQoYpi69w</t>
  </si>
  <si>
    <t>AbGradCon 2013 - Day 2 - Eric Parker</t>
  </si>
  <si>
    <t>Eric Parker
Stanley Miller's Cyanamide Spark Discharge Experiment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</si>
  <si>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uqxQoYpi69w</t>
  </si>
  <si>
    <t>2013 06 28</t>
  </si>
  <si>
    <t>https://youtu.be/9-ye1hG1-tM</t>
  </si>
  <si>
    <t>AbGradCon 2013 - Day 2 - Lena Noack</t>
  </si>
  <si>
    <t>Lena Noack
Self-consistent Formation of Continents on Early Earth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</si>
  <si>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9-ye1hG1-tM</t>
  </si>
  <si>
    <t>https://youtu.be/9W74e05PrQw</t>
  </si>
  <si>
    <t>AbGradCon 2013 - Day 2 - Jessica Bowman</t>
  </si>
  <si>
    <t>Jessica Bowman
The Role of Fe2+ in the Biochemistry of Early Earth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</si>
  <si>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9W74e05PrQw</t>
  </si>
  <si>
    <t>https://youtu.be/AocEAews8XI</t>
  </si>
  <si>
    <t>AbGradCon 2013 - Day 2 - Sally Potter McIntyre</t>
  </si>
  <si>
    <t>Sally Potter McIntyre
Textural and Mineralogical Microbial Fossils in Modern and An- cient Iron (Oxyhydr)Oxides: Terrestrial Analog for Mars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</si>
  <si>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AocEAews8XI</t>
  </si>
  <si>
    <t>https://youtu.be/D_URqsXO3wk</t>
  </si>
  <si>
    <t>AbGradCon 2013 - Day 2 - Cindy Elbaz</t>
  </si>
  <si>
    <t>Cindy Elbaz
Sulfur Cycling in Modern Continental Sediments Associated with Two Mesothermal Sulfidic Springs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</si>
  <si>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D_URqsXO3wk</t>
  </si>
  <si>
    <t>https://youtu.be/FdzjqO8icHs</t>
  </si>
  <si>
    <t>AbGradCon 2013 - Day 2 - Bradley Burcar</t>
  </si>
  <si>
    <t>Bradley Burcar
Abiotic RNA Formation at Synthetic Iron Sulfur Vent Systems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</si>
  <si>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FdzjqO8icHs</t>
  </si>
  <si>
    <t>https://youtu.be/G-qo93oVXJM</t>
  </si>
  <si>
    <t>AbGradCon 2013 - Day 2 - Brandon Stackhouse</t>
  </si>
  <si>
    <t>Brandon Stackhouse
Gas Fluxes and Hydrochemical Characteristics of Polygonal Active Layer and Permafrost Soils During Progressive Thaw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</si>
  <si>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G-qo93oVXJM</t>
  </si>
  <si>
    <t>https://youtu.be/I9FBPih0t0s</t>
  </si>
  <si>
    <t>AbGradCon 2013 - Day 2 - Gabriella March</t>
  </si>
  <si>
    <t>Gabriella March
Evidence of Microbial Mediation in Ca-Mg Carbonate Cements of Streambed Conglomerates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</si>
  <si>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I9FBPih0t0s</t>
  </si>
  <si>
    <t>https://youtu.be/a1EClkQVO2E</t>
  </si>
  <si>
    <t>AbGradCon 2013 - Day 2 - Dennis Hoening</t>
  </si>
  <si>
    <t>Dennis Hoening
On the Impact of Life on the Evolution of Plate Tectonic Planets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</si>
  <si>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a1EClkQVO2E</t>
  </si>
  <si>
    <t>https://youtu.be/ehn1Hzj98H8</t>
  </si>
  <si>
    <t>AbGradCon 2013 - Day 2 - Jessica Stromberg</t>
  </si>
  <si>
    <t>Jessica Stromberg
Geochemistry of Archean Seafloor Hydrothermal Fluids at the Dome Mine, Timmins, Ontario, Canada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</si>
  <si>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ehn1Hzj98H8</t>
  </si>
  <si>
    <t>https://youtu.be/hDTBfAp1E4w</t>
  </si>
  <si>
    <t>AbGradCon 2013 - Day 2 - Dirk Schumann</t>
  </si>
  <si>
    <t>Dirk Schumann
Calcite Biomineralization in Conical Microbial Mats of the Highly Alkaline Lake Untersee, East Antarctica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</si>
  <si>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hDTBfAp1E4w</t>
  </si>
  <si>
    <t>https://youtu.be/neo018OswvE</t>
  </si>
  <si>
    <t>AbGradCon 2013 - Day 2 - Jamie Brainard</t>
  </si>
  <si>
    <t>Jamie Brainard
An Estimate of Archean Ocean Sulfate from the 3.2Ga Panorama Hydrothermal Ore Deposits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</si>
  <si>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neo018OswvE</t>
  </si>
  <si>
    <t>https://youtu.be/poEfTAtDklE</t>
  </si>
  <si>
    <t>AbGradCon 2013 - Day 2 - Warm-up  Jessica Stromberg</t>
  </si>
  <si>
    <t>Jessica Stromberg
Warm-up Talk: Geology &amp; Biology: Putting the 'ology' in Astrobiology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</si>
  <si>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poEfTAtDklE</t>
  </si>
  <si>
    <t>https://youtu.be/uHFcf7PK2lI</t>
  </si>
  <si>
    <t>AbGradCon 2013 - Day 2 - Brett McGuire</t>
  </si>
  <si>
    <t>Brett McGuire
THz Time-Domain Spectroscopy of Interstellar Ice Analogs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</si>
  <si>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uHFcf7PK2lI</t>
  </si>
  <si>
    <t>https://youtu.be/xfY66jiNpTI</t>
  </si>
  <si>
    <t>AbGradCon 2013 - Day 2 - Stephanie Olson</t>
  </si>
  <si>
    <t>Stephanie Olson
Quantifying the Areal Extent and Dissolved Oxygen Concentra- tions of Archean Oxygen Oases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</si>
  <si>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xfY66jiNpTI</t>
  </si>
  <si>
    <t>2013 06 27</t>
  </si>
  <si>
    <t>https://youtu.be/5HfURv5DXCc</t>
  </si>
  <si>
    <t>AbGradCon 2013 - Day 1 - Warm-up Talk  Mike Chaffin</t>
  </si>
  <si>
    <t>Mike Chaffin
Warm-up Talk: Ice, Meteorites, and Mars... on Earth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</si>
  <si>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5HfURv5DXCc</t>
  </si>
  <si>
    <t>https://youtu.be/6rS8kXNOE0M</t>
  </si>
  <si>
    <t>AbGradCon 2013 - Day 1 - Daniel Angerhausen</t>
  </si>
  <si>
    <t>Daniel Angerhausen
Exoplanet Spectrophotometry in the pre-JWST Era and the Habitability of Tidally-Locked M-Dwarf Planets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</si>
  <si>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6rS8kXNOE0M</t>
  </si>
  <si>
    <t>https://youtu.be/8xVUih8wz64</t>
  </si>
  <si>
    <t>AbGradCon 2013 - Day 1 - Career Panel Discussion</t>
  </si>
  <si>
    <t>Career Panel Discussion
Lyle Whyte, Richard L ́eviell ́e, Roman Kruzelecky, and Mariek Schmidt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</si>
  <si>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8xVUih8wz64</t>
  </si>
  <si>
    <t>https://youtu.be/EdDV93vihWg</t>
  </si>
  <si>
    <t>AbGradCon 2013 - Day 1 - Julia DeMarines</t>
  </si>
  <si>
    <t>Julia DeMarines
Particle Flux on Titan and Implications for a Biosphere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</si>
  <si>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EdDV93vihWg</t>
  </si>
  <si>
    <t>https://youtu.be/Nh842WeFry8</t>
  </si>
  <si>
    <t>AbGradCon 2013 - Day 1 - Harvey Elliot</t>
  </si>
  <si>
    <t>Harvey Elliot
Laboratory Experiments to Study the Formation of Liquid Brines at Martian Environmental Conditions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</si>
  <si>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Nh842WeFry8</t>
  </si>
  <si>
    <t>https://youtu.be/P5yluCmrDuc</t>
  </si>
  <si>
    <t>AbGradCon 2013 - Day 1 - Julia DeMarines of S.A.G.A.N.</t>
  </si>
  <si>
    <t>Julia DeMarines and Heshan "Grasshopper" Illangkoon
Introduction to S.A.G.A.N. (Social Action for a Grassroots Astrobiology Network)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</si>
  <si>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P5yluCmrDuc</t>
  </si>
  <si>
    <t>https://youtu.be/Y_fcl-V3Mks</t>
  </si>
  <si>
    <t>AbGradCon 2013 - Day 1 - Siddharth Hegde</t>
  </si>
  <si>
    <t>Siddharth Hegde
Colors of Extreme Exo-Earth Environments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</si>
  <si>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Y_fcl-V3Mks</t>
  </si>
  <si>
    <t>https://youtu.be/ZMfbkCzzQUE</t>
  </si>
  <si>
    <t>AbGradCon 2013 - Day 1 - Brett Morris</t>
  </si>
  <si>
    <t>Brett Morris
Kepler's Optical Secondary Eclipse of HAT-P-7b and Probable Detection of Planet-Induced Stellar Gravity Darkening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</si>
  <si>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ZMfbkCzzQUE</t>
  </si>
  <si>
    <t>https://youtu.be/_G1uzpya4Qg</t>
  </si>
  <si>
    <t>AbGradCon 2013 - Day 1 - Giada Arney</t>
  </si>
  <si>
    <t>Giada Arney
Pale Yellow Dots: Venus as an Example of Runaway Greenhouse Worlds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</si>
  <si>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_G1uzpya4Qg</t>
  </si>
  <si>
    <t>https://youtu.be/ianpgO18otE</t>
  </si>
  <si>
    <t>AbGradCon 2013 - Day 1 - Emma Marcucci</t>
  </si>
  <si>
    <t>Emma Marcucci
Visible-near Infrared Reflectance Spectroscopy of Acid-sulfate Alteration in Nicaraguan Volcanic Systems: Analogs for Early Mars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</si>
  <si>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ianpgO18otE</t>
  </si>
  <si>
    <t>https://youtu.be/m-HDOCzq3gs</t>
  </si>
  <si>
    <t>AbGradCon 2013 - Day 1 - Kyle Uckert</t>
  </si>
  <si>
    <t>Kyle Uckert
Spectral Mixture and Chemometric Algorithms Applied to Identi- fication of Biosignatures on Planetary Surfaces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</si>
  <si>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m-HDOCzq3gs</t>
  </si>
  <si>
    <t>https://youtu.be/nX_z6uhktmk</t>
  </si>
  <si>
    <t>AbGradCon 2013 - Day 1 - Lydia Hallis</t>
  </si>
  <si>
    <t>Lydia Hallis
Comparisons of Martian and Terrestrial Antarctic Clays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</si>
  <si>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nX_z6uhktmk</t>
  </si>
  <si>
    <t>https://youtu.be/nbSrJc_D_-Q</t>
  </si>
  <si>
    <t>AbGradCon 2013 - Day 1 - Warm-up Talk  Alyssa Cobb</t>
  </si>
  <si>
    <t>Alyssa Cobb
Warm-up Talk: Introduction to Exoplanets: Detection, Composition and Habitability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</si>
  <si>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nbSrJc_D_-Q</t>
  </si>
  <si>
    <t>https://youtu.be/ppG3sau54D0</t>
  </si>
  <si>
    <t>AbGradCon 2013 - Day 1 - Sukrit Ranjan</t>
  </si>
  <si>
    <t>Sukrit Ranjan
Characterizing Hot Jupiter Atmospheres: New Results from Hub- ble WFC3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</si>
  <si>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ppG3sau54D0</t>
  </si>
  <si>
    <t>https://youtu.be/ta6gXe5f6ho</t>
  </si>
  <si>
    <t>AbGradCon 2013 - Day 1 - Alyssa Cobb</t>
  </si>
  <si>
    <t>Alyssa Cobb
Nature's Starships: Amino Acid Synthesis, Distribution and Delivery to Earth via Meteorites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</si>
  <si>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ta6gXe5f6ho</t>
  </si>
  <si>
    <t>https://youtu.be/zPlAw2ERa9g</t>
  </si>
  <si>
    <t>AbGradCon 2013 - Day 1 - Simon Porter</t>
  </si>
  <si>
    <t>Simon Porter
Trading on Up: Capturing Exomoons Through Momentum Ex- change
AbGradCon (Astrobiology Graduate Conference) provides a unique setting for astrobiologically inclined graduate students and early career researchers to come together to share their research, collaborate, and network. 
Shot and edited by Mike Toillion.
NASA Astrobiology Institute</t>
  </si>
  <si>
    <t>zPlAw2ERa9g</t>
  </si>
  <si>
    <t>2013 05 22</t>
  </si>
  <si>
    <t>https://youtu.be/kwsjPTcLm2k</t>
  </si>
  <si>
    <t>Astrobiology Roadmap 2013 - Early Evolution of Life May 20th</t>
  </si>
  <si>
    <t>The goal of research into the early evolution of life is to determine the nature of the most primitive organisms and the environment in which they evolved. The opportunity is taken to investigate two natural repositories of evolutionary history available on Earth: the molecular record in living organisms and the geological record.
These paired records are used to: (i) determine when and in what setting life first appeared and the characteristics of the first successful living organisms; (ii) understand the phylogeny and physiology of microorganisms, including extremophiles, whose characteristics may reflect the nature of primitive environments; (iii) determine the original nature of biological energy transduction, membrane function, and information processing, including the construction of artificial chemical systems to test hypotheses regarding the original nature of key biological processes; iv) investigate the development of key biological processes and their environmental impact; v) examine the response of Earth's biosphere to extraterrestrial events; vi) investigate the evolution of genes, pathways, and microbial species subject to long-term environmental change relevant to the origin of life on Earth and the search for life elsewhere; and vii) study the coevolution of microbial communities, and the interactions within such communities, that drive major geochemical cycles, including the processes through which new species are added to extant communities.</t>
  </si>
  <si>
    <t>kwsjPTcLm2k</t>
  </si>
  <si>
    <t>https://youtu.be/mHDeoUCskGQ</t>
  </si>
  <si>
    <t>Astrobiology Roadmap 2013 - Planetary Conditions For Life May 20th</t>
  </si>
  <si>
    <t>Research in this area seeks to delineate the galactic and planetary conditions conducive to the origin of life. Topics of interest include the formation and stability of habitable planets, the formation of complex organic molecules in space and their delivery to planetary surfaces, models of early environments in which organic chemical synthesis could occur, the forms in which prebiotic organic matter has been preserved in planetary materials, and the range of planetary environments amenable to life. 
Emphasis is placed on studies that constrain or extend concepts of possible chemical evolution relevant to the origin, evolution, and distribution of life. Studies of sites thought to be analogues to the early Earth will be considered as part of NASA's broader interest in the search for life in the Universe.</t>
  </si>
  <si>
    <t>mHDeoUCskGQ</t>
  </si>
  <si>
    <t>2013 05 14</t>
  </si>
  <si>
    <t>https://youtu.be/IfkXhwTILmU</t>
  </si>
  <si>
    <t>NAI Video Tutorial Series  How to Use Your Microphone in Adobe Connect</t>
  </si>
  <si>
    <t>In this video, you will learn the fundamentals of connecting and configuring your microphone device in Adobe Connect.</t>
  </si>
  <si>
    <t>IfkXhwTILmU</t>
  </si>
  <si>
    <t>https://youtu.be/IfFrQc5BYbE</t>
  </si>
  <si>
    <t>NAI Video Tutorial Series  How to Use Your Webcam in Adobe Connect</t>
  </si>
  <si>
    <t>In this video, you will learn the fundamentals of connecting and configuring your webcam device in Adobe Connect.</t>
  </si>
  <si>
    <t>IfFrQc5BYbE</t>
  </si>
  <si>
    <t>https://youtu.be/VsvE2Lx7_bo</t>
  </si>
  <si>
    <t>Astrobiology Roadmap 2013 - Advanced Life May 13th</t>
  </si>
  <si>
    <t>Research associated with the study of the evolution of advanced life seeks to determine the biological and environmental factors leading to the development of multicellularity on Earth and the potential distribution of complex life in the Universe. 
This research includes studies of the origin and early evolution of those biological factors that are essential to multicellular life, such as developmental programs, intercellular signaling, programmed cell death, the cytoskeleton, cellular adhesion control and differentiation, in the context of the origin of advanced life. This research area also includes an evaluation of environmental factors such as the influence of extraterrestrial (e.g., bolide impacts, orbital and solar variations, gamma-ray bursts, etc.) and planetary processes ("Snowball Earth" events, rapid climate change, etc.) on the appearance and evolution of multicellular life. Of particular interest are mass extinction events.</t>
  </si>
  <si>
    <t>VsvE2Lx7_bo</t>
  </si>
  <si>
    <t>https://youtu.be/j7gnbHtNjOc</t>
  </si>
  <si>
    <t>Astrobiology Roadmap 2013 - Prebiotic Evolution May 13th</t>
  </si>
  <si>
    <t>Research in the area of prebiotic evolution seeks to understand the pathways and processes leading from the origin of planetary bodies to the origin of life. The strategy is to investigate the planetary and molecular processes that set the physical and chemical conditions within which living systems may have arisen. 
A major objective is determining what chemical systems could have served as precursors of metabolic and replicating systems on Earth and elsewhere, including alternatives to the current DNA-RNA-protein basis for life. Laboratory and theoretical, as well as related data-analysis, studies will be considered.</t>
  </si>
  <si>
    <t>j7gnbHtNjOc</t>
  </si>
  <si>
    <t>2013 05 08</t>
  </si>
  <si>
    <t>https://youtu.be/jYnWd-Ezy2k</t>
  </si>
  <si>
    <t>Astrobiology Roadmap 2013 - Solar Systems Exploration (May 6th)</t>
  </si>
  <si>
    <t>In this first webinar, Tori Hoehler, Chris House, Victoria Meadows and Kelsi Singer will explore the questions that they feel have been answered in the last decade, and then outline what they each feel are the most compelling open questions for the next decade. The webinar will be followed by a week long online discussion. The discussion is intended to deepen our understanding of the key questions for the next decade.</t>
  </si>
  <si>
    <t>jYnWd-Ezy2k</t>
  </si>
  <si>
    <t>2013 04 10</t>
  </si>
  <si>
    <t>https://youtu.be/cKgFnPPYxWg</t>
  </si>
  <si>
    <t>ASU Stellar Stoichiometry Workshop - Trailer %233</t>
  </si>
  <si>
    <t>This is a 2-day workshop intended for people in the astronomy, astrobiology, and related communities to discuss and adress several unresolved issues related to the topic of stellar abundances, and its impact on planetary systems.
It will be held in the "Workshop Without Walls" format, meaning that virtual participation is possible and encouraged!  All discussions and presentations will be streamed live, so you don't need to be in Phoenix to take part in this meeting.  Instructions for connecting to the workshop can be found on the format page.
Registration is open, so sign up now!  There is no cost and no obligation; please sign up if you are interested in the workshop.</t>
  </si>
  <si>
    <t>cKgFnPPYxWg</t>
  </si>
  <si>
    <t>2013 04 08</t>
  </si>
  <si>
    <t>https://youtu.be/-lfyou1MtQE</t>
  </si>
  <si>
    <t>ASU Stellar Stoichiometry Workshop - Trailer %232</t>
  </si>
  <si>
    <t>-lfyou1MtQE</t>
  </si>
  <si>
    <t>https://youtu.be/UZxyXYZxi40</t>
  </si>
  <si>
    <t>ASU Stellar Stoichiometry Workshop - Trailer %231</t>
  </si>
  <si>
    <t>UZxyXYZxi40</t>
  </si>
  <si>
    <t>2012 11 26</t>
  </si>
  <si>
    <t>https://youtu.be/dX5BBCsDmjs</t>
  </si>
  <si>
    <t>University of Washington Seminar Series  Prof. Dorian Abbot</t>
  </si>
  <si>
    <t>Indication of Insensitivity of Planetary Weathering Behavior and Habitable Zone to Surface Land Fraction
Presenter: Dorian Abbot
When: November 13, 2012 3PM PST
It is likely that unambiguous habitable zone terrestrial planets of unknown water content will soon be discovered. Water content helps determine surface land fraction, which in?uences planetary weathering behavior. This is important because the silicate-weathering feedback determines the width of the habitable zone in space and time. Here a low-order model of weathering and climate, useful for gaining qualitative understanding, is developed to examine climate evolution for planets of various land-ocean fractions. It is pointed out that, if sea?oor weathering does not depend directly on surface temperature, there can be no weathering-climate feedback on a waterworld. This would dramatically narrow the habitable zone of a waterworld. 
Results from our model indicate that weathering behavior does not depend strongly on land fraction for partially ocean-covered planets. This is powerful because it suggests that previous habitable zone theory is robust to changes in land fraction, as long as there is some land. Finally, a mechanism is proposed for a waterworld to prevent complete water loss during a moist greenhouse through rapid weathering of exposed continents. This process is named a "waterworld self-arrest," and it implies that waterworlds can go through a moist greenhouse stage and end up as planets like Earth with partial ocean coverage. This work stresses the importance of surface and geologic effects, in addition to the usual incident stellar ?ux, for habitability.</t>
  </si>
  <si>
    <t>dX5BBCsDmjs</t>
  </si>
  <si>
    <t>2012 09 25</t>
  </si>
  <si>
    <t>https://youtu.be/h3zureJt6OU</t>
  </si>
  <si>
    <t>University of Washington Seminar Series  Victoria Meadows</t>
  </si>
  <si>
    <t>Planets Around Other Stars: Exploring Habitability and Spectral Signatures
Presenter: Victoria Meadows
January 23, 2007 2:30PM PST
The search for life outside our Solar System will be undertaken using remote-sensing techniques to understand the spectroscopic properties of extrasolar planets. To improve our ability to interpret what we might find, the Virtual Planetary Laboratory NAI Alumni team uses realistic stellar spectra and generalized planetary climate-chemistry models to explore the effect of different stellar energy distributions on the atmospheric photochemistry and resultant spectra of Earth-like planets. 
In this presentation I will review results to date on the effects on atmospheric photochemistry, planetary habitability and the detectability of biosignatures for planetary host stars of different spectral type and UV activity levels. I will also highlight new modeling results relevant to photosynthesis in extrasolar planet environments, and attempts to generate "false positive" signatures of atmospheric oxygen, using high incident stellar UV radiation and model planets with dense carbon dioxide atmospheres.</t>
  </si>
  <si>
    <t>h3zureJt6OU</t>
  </si>
  <si>
    <t>https://youtu.be/K5bDYre8lhA</t>
  </si>
  <si>
    <t>University of Washington Seminar Series  Robert Hazen</t>
  </si>
  <si>
    <t>LEFT &amp; RIGHT: Geochemical Origins of Life's Homochirality
Presenter: Robert Hazen
May 1, 2007 2:30PM PDT
Life arose on Earth as a geochemical process from the interaction of rocks, water, and gases. Prior to the origin of life, the necessary organic molecules had formed abundantly, but indiscriminately, both in space and on Earth. A major mystery of life's origin is how an idiosyncratic subset of those diverse molecules was selected and concentrated from the prebiotic soup to form more complex structures leading to the development of life. Rocks and minerals are likely to have played several critical roles in this selection, especially as templates for the adsorption and organization of these molecules. 
Our recent experimental and theoretical studies on interactions between crystals and organic molecules reveal that crystals with chiral surface structures may have facilitated the separation of left- and right-handed biomolecules - the possible origin of life's distinctive homochirality.</t>
  </si>
  <si>
    <t>K5bDYre8lhA</t>
  </si>
  <si>
    <t>https://youtu.be/rTpD7xQ8J5A</t>
  </si>
  <si>
    <t>University of Washington Seminar Series  Megan Elwood Madden</t>
  </si>
  <si>
    <t>Gas Hydrates as Planetary-Scale Water and Greenhouse Gas Reservoirs: Implications for Astrobiology
Presenter: Megan Elwood Madden
February 20, 2007 2:30PM PST
Gas hydrates (clathrates) are plentiful on Earth, forming ice-like gas reservoirs within seafloor sediments and permafrost. Terrestrial gas hydrates may contain more hydrocarbons (natural gas) than all other conventional petroleum reserves combined. However, terrestrial gas hydrate deposits are not unique within the Solar System. Gas hydrates are likely important reservoirs for water and greenhouse gases on other planetary bodies as well, affecting both the availability of water and the composition of planetary atmospheres. 
Understanding the thermodynamics and kinetics of hydrate formation and decomposition along with the physical properties gas hydrate materials allows us to predict where hydrates are most likely to form in the Solar System and how these gas hydrates may affect the geochemistry and physical processes on planetary bodies. As sources and sinks for carbon and water, the fate of hydrates in planetary systems is intimately tied to the potential for biological activity.</t>
  </si>
  <si>
    <t>rTpD7xQ8J5A</t>
  </si>
  <si>
    <t>https://youtu.be/fdL5TwWFot8</t>
  </si>
  <si>
    <t>University of Washington Seminar Series  Marc Kuchner</t>
  </si>
  <si>
    <t>From Carbon Planets to Water Planets: The Composition of Low-Mass Extrasolar Planets
Presenter: Marc Kuchner
January 30, 2007 2:30PM PST
A new extrasolar planet is discovered with mass comparable to that of the Earth. Is it made mostly of silicates like the Earth? Not necessarily. I will discuss some other strange possibilities: low-mass planets made mostly from water, iron, carbon compounds, etc. I'll describe how these possibilities fit into our current picture of planet formation and suggest how we can recognize them with upcoming planet search tools.</t>
  </si>
  <si>
    <t>fdL5TwWFot8</t>
  </si>
  <si>
    <t>https://youtu.be/LXCBkrkwQVs</t>
  </si>
  <si>
    <t>University of Washington Seminar Series  Joseph Kirschvink</t>
  </si>
  <si>
    <t>Four Billion Years of Climate Change (Lessons From the Precambrian): From Oxygen Poisoning to Snowballs &amp; True Polar Wander
Presenter: Joseph Kirschvink
May 29, 2007 2:30PM PDT
Despite a nearly 30% increase in Solar luminosity over the past 4.5 billion years, the geological record of glaciation appears to have increased, not decreased, over geological time. Investigations indicate that two of the three major Precambrian glacial intervals were exceptionally intense, with solid evidence for widespread glaciers flowing into the oceans on or near the Equator, well within the ice-albedo runaway's "Snowball Earth" zone. 
These glacial events are also associated with large perturbations in global geochemical cycles, which are reflected particularly well in carbon and sulfur isotopes. The first of these low-latitude glaciations in the early Paleoproterozoic (the Makganyene in South Africa) is also associated intimately with the first solid evidence of global oxygenation, including deposition of the world's largest sedimentary manganese deposit; this hints that the evolution of oxygenic photosynthesis triggered the event by destroying a methane greenhouse. The subsequent low-latitude glaciations during the Cryogenian period of the Neoproterozoic happened about the time that the animal phyla were diversifying, which also suggests organisms were either involved or affected. However, this biological role is complicated by the recognition that large and rapid events of True Polar Wander punctuated Neoproterozoic time, and may have extended sporadically even into the Cretaceous.</t>
  </si>
  <si>
    <t>LXCBkrkwQVs</t>
  </si>
  <si>
    <t>https://youtu.be/TB95Y35Rukg</t>
  </si>
  <si>
    <t>University of Washington Seminar Series  David Crisp</t>
  </si>
  <si>
    <t>Measuring CO2 From Space: The Orbiting Carbon Observatory (OCO) Mission
Presenter: David Crisp
October 9, 2007 2:30PM PDT
The Orbiting Carbon Observatory (OCO) is currently scheduled for launch in December 2008. This NASA Earth System Science Pathfinder (ESSP) mission will make spatially resolved measurements of CO2 over the sunlit hemisphere the Earth. These measurements will be analyzed with chemical tracer transport models to retrieve CO2 sources and sinks on regional scales and quantify their variability over the seasonal cycle. This seminar will describe the mission objectives, approach, and anticipated products.</t>
  </si>
  <si>
    <t>TB95Y35Rukg</t>
  </si>
  <si>
    <t>https://youtu.be/ri1hexV5Vak</t>
  </si>
  <si>
    <t>University of Washington Seminar Series  Erika Harnett</t>
  </si>
  <si>
    <t>Mars: Where Did All the Water Go?
Presenter: Erika Harnett
October 2, 2007 2:30PM PDT
Evidence indicates that Mars was warmer and wetter in the past. In order for water to have been stable, the atmosphere must have been thicker than current conditions. I will discuss possible loss mechanisms in the Martian history, paying particular attention to the mechanisms by which the atmosphere may have been lost to space. I will present results from numerical simulations that show how the loss of the ionosphere to space due to interactions with the solar wind is modulated by both the orientation of Mars' anomalous magnetic field and the solar wind conditions themselves. Studying how the ionospheric loss rate is modulated by solar storms increases the confidence in predictions of past loss rates, as past nominal solar wind conditions are analogous to current day storm conditions.</t>
  </si>
  <si>
    <t>ri1hexV5Vak</t>
  </si>
  <si>
    <t>2012 09 17</t>
  </si>
  <si>
    <t>https://youtu.be/ST-Vb2T3LYo</t>
  </si>
  <si>
    <t>University of Washington Seminar Series  Siegfried Franck</t>
  </si>
  <si>
    <t>Earth System Analysis: Applications to Astrobiology
Presenter: Siegfried Franck
April 22, 2008 02:30 PM Pacific
A general model for the global carbon cycle of the Earth containing the reservoirs mantle, ocean floor, continental crust, biosphere, and the kerogen, as well as the combined ocean and atmosphere reservoir is presented. The model is specified by introducing three different types of biosphere: procaryotes, eucaryotes, and complex multicellular life. We can calculate the co-evolution of the geo- and biosphere from the Archaean to the long-term future. A simplified Earth system model can be used for the investigation of the habitable zone in the solar system and in exoplanetary systems.</t>
  </si>
  <si>
    <t>ST-Vb2T3LYo</t>
  </si>
  <si>
    <t>https://youtu.be/nzkSqjMN4_I</t>
  </si>
  <si>
    <t>University of Washington Seminar Series  Janet Siefert</t>
  </si>
  <si>
    <t>Stromatolites: What's Sulfur Got to Do With It?
Presenter: Janet Siefert
April 8, 2008 02:30 PM Pacific
Stromatolites (or more generally, microbialites) are carbonate encased complex microbial communities. They were a mainstream feature of early earth and now are found only in special ecosystems that provide for bacterial domination. This talk describes the bacterial constituency and metabolism within the local context of extant microbialites. We provide evidence that at least one of the conditions for microbialite formation is the presence of sulfur cycle resident in the community. Descriptions such as these better define possible early earth conditions that proved ripe for stromatolite formation and the possibility that we might extend those constraints to the possibilities of similar biotic preservation extra terrestrially.</t>
  </si>
  <si>
    <t>nzkSqjMN4_I</t>
  </si>
  <si>
    <t>https://youtu.be/K7ixC96A64Q</t>
  </si>
  <si>
    <t>University of Washington Seminar Series  Robert M. Winglee</t>
  </si>
  <si>
    <t>Plasma/Upper Atmospheric Interactions Within the Saturn/Titan System
Presenter: Robert M. Winglee
October 23, 2007 02:30 PM Pacific
Titan is the only moon in the solar system that is able to maintain a thick atmosphere, with possible oceans of methane and ethane on its surface. This environment is probably the closest facsimile to the early atmosphere on the Earth, albeit at very much lower temperatures. The upper atmosphere is subject to ionization and erosion from incident plasma that is rotating within Saturn's magnetosphere. This interaction can lead to modifications of the optical emissions that is different from the planetary emissions and thereby allow remote sensing of its upper atmospheric conditions.
3-D simulations are used to quantify how the interaction between Titan and Saturn changes under variable solar wind conditions. It is shown that this interaction leads to the generation of a comet-like tail which can extend several Saturn radii in length. This tail can be subject to disruption during storm-like conditions within the planetary magnetosphere. Potential applications to other systems are discussed, including the Jovian system and extrasolar planets.</t>
  </si>
  <si>
    <t>K7ixC96A64Q</t>
  </si>
  <si>
    <t>https://youtu.be/l82KLXZ1XDk</t>
  </si>
  <si>
    <t>University of Washington Seminar Series  Sean Raymond</t>
  </si>
  <si>
    <t>Exotic Earths: Hot Jupiters, Tidal Evolution, and Ocean Planets
Presenter: Sean Raymond ()
October 16, 2007 02:30 PM Pacific
Planets like Earth form via collisional accumulation of smaller bodies in circumstellar disks. However, there exist systematic differences between the formation environment of Earth-like planets around other stars and that of the Solar System. For example, short-lived radionuclides (SLRs) like 26Al were an important heat source in the Solar System and may have been derived from a nearby supernova. However, SLRs have variable abundances in protoplanetary disks because of orbital variations within stellar clusters which determine the proximity to supernovae. The quantity of SLRs can be directly tied to the water abundance of terrestrial planets. In addition, the habitable zones of low-mass stars are very close-in, which affects the ability of habitable planets to have large masses or retain water, and can also cause large orbital changes via tidal dissipation. About 60 "hot Jupiters" are currently known; these giant planets likely formed farther from their stars and migrated inward through the habitable zone. Ocean-covered planets are often able to form in the "wake" of a migrating giant planet.</t>
  </si>
  <si>
    <t>l82KLXZ1XDk</t>
  </si>
  <si>
    <t>https://youtu.be/TZdGAcAUzNU</t>
  </si>
  <si>
    <t>University of Washington Seminar Series  Ram Samudrala</t>
  </si>
  <si>
    <t>Modeling Interactomes
Presenter: Ram Samudrala
November 6, 2007 02:30 PM Pacific
A fundamental biological challenge is to understand how the linear information in an organism's genome is processed to produce the resulting behavior or phenotype. Our research aims to understand these processes and develop a coherent picture of the mechanistic basis (wiring
diagram) of molecular and organismal structure, function, networks, and evolution within a fundamental scientific framework. The talk will detail our current progress and provide an overview of the methodologies being pursued by our group to achieve the above goals, recent basic science discoveries, successful applications in the context of drug discovery and nanotechnology, as well as potential applications in astrobiology.</t>
  </si>
  <si>
    <t>TZdGAcAUzNU</t>
  </si>
  <si>
    <t>https://youtu.be/CLYpRCRFmbs</t>
  </si>
  <si>
    <t>University of Washington Seminar Series  Matthew Pasek</t>
  </si>
  <si>
    <t>Phosphorus and the Origin of Life
Presenter: Matthew Pasek
November 20, 2007 02:30 PM Pacific
Phosphorylated biomolecules like RNA, DNA, ATP, phospholipids, and many coenzymes are critical to life as we know it. Presumably, given their central role in life, phosphorylated biomolecules were also critical for the origin or early evolution of life on the Earth. The origin of these biomolecules remains one of the major questions in origins of life research.
Recent discoveries have suggested that the reaction of meteoritic schreibersite with water produces abundant reduced phosphorus compounds which may have encouraged the synthesis of critical prebiotic molecules. The cosmochemistry, geochemistry, and biochemistry of phosphorus will be summarized to point to pathways for the incorporation of phosphorus in the origin of life.</t>
  </si>
  <si>
    <t>CLYpRCRFmbs</t>
  </si>
  <si>
    <t>https://youtu.be/awfa-Pr_2X4</t>
  </si>
  <si>
    <t>University of Washington Seminar Series  Joshua Bandfield</t>
  </si>
  <si>
    <t>A complex compositional and aqueous history of Mars
Presenter: Joshua Bandfield (Research Assistant Professor, Earth &amp; Space Sciences/Astrobiology, University of Washington, Seattle)
November 4, 2008 02:30 PM Pacific
Spectroscopic datasets from orbiters and landers have been used to identify a growing variety of compositions on Mars. Evidence for sedimentary silica, sulfates, carbonates, phyllosilcates, iron oxides, and chlorides indicates a relatively rich and varied Martian aqueous history that is fundamentally changing our understanding of the planet. This increasingly detailed compositional picture can be used to infer the spatial and temporal extent of habitable environments as well as the potential for biological development and its subsequent preservation.</t>
  </si>
  <si>
    <t>awfa-Pr_2X4</t>
  </si>
  <si>
    <t>https://youtu.be/iHiiqILPGhE</t>
  </si>
  <si>
    <t>University of Washington Seminar Series  Jeremy Bailey</t>
  </si>
  <si>
    <t>Using Polarization to Detect and Characterize Extrasolar Planets
Presenter: Jeremy Bailey
April 29, 2008 02:30 PM Pacific
Light scattered from planetary surfaces and atmospheres is polarized while the light of the star is unpolarized. The polarization variations around a planet's orbit provide information that is complementary to that obtainable using spectroscopy. I will describe how polarization could be used in the future to search for liquid water on extrasolar terrestrial planets by detecting the rainbow scattering from cloud droplets and the "glint" from surface oceans. Such observations should be feasible with proposed space missions such as the Terrestrial Planet Finder-Coronograph and provide a means of detecting habitable planets. I will also describe a new high-sensitivity polarimeter built to search for the polarized scattered light from Hot Jupiter type exoplanets.</t>
  </si>
  <si>
    <t>iHiiqILPGhE</t>
  </si>
  <si>
    <t>2012 09 10</t>
  </si>
  <si>
    <t>https://youtu.be/vLokAPcQzN4</t>
  </si>
  <si>
    <t>University of Washington Seminar Series  Rory Barnes</t>
  </si>
  <si>
    <t>Habitability of Tidally-Locked Terrestrial Exoplanets
Presenter: Rory Barnes (University of Arizona)
October 7, 2008 02:30 PM Pacific
The first terrestrial-like exoplanets will likely be observed in tight orbits around low-mass stars. Conveniently, planets on these orbits receive about as much starlight as the Earth does from the Sun, and hence have to potential to be habitable. Such planets may also experience significant tidal forces from the star which can result in orbital decay, a specific planetary rotation, and significant internal heating. I describe how these phenomena are likely to impact habitability. In some cases orbital decay may result in planets moving too close to their star for habitability. For planets on non-circular orbits, rotation periods may be similar to the Earth's and hence may produce similar atmospheric circulation patterns. Tidal heating may span the range from zero to well in excess of Io's, and hence can dramatically impact habitability. Further complicating the situation is the presence of additional companions which may drive large oscillations in the magnitudes of these effects. Taken together these processes suggest a scheme for categorizing planetary attributes based on the planetary system's architecture, including a refinement of the prerequisites for planetary habitability.</t>
  </si>
  <si>
    <t>vLokAPcQzN4</t>
  </si>
  <si>
    <t>https://youtu.be/AtxeCJVmWIY</t>
  </si>
  <si>
    <t>University of Washington Seminar Series  James Kasting</t>
  </si>
  <si>
    <t>Was the Early Earth Hot?
Presenter: James Kasting (Department of Geosciences, Pennsylvania State University)
May 13, 2008 02:30 PM Pacific
Despite the faintness of the young Sun, the early Earth appears to have been warm, or perhaps even hot. Taken at face value, oxygen and silicon isotopes in ancient cherts imply a mean surface temperature of 70(±15)°C at 3.3 Ga1,2. Ancient carbonates also yield high Precambrian surface temperatures3, as does a recently published analysis of the thermal stability of proteins which are inferred to be ancient4. This evidence for hot early surface temperatures must be weighed against the previously mentioned dimness of the young Sun, as well as geomorphic evidence for glaciation at 2.9 Ga, 2.4 Ga, and 0.6-0.7 Ga. Climate models with high CO2 and CH4 concentrations can potentially explain hot climates, but can they explain climates that transition from hot to cold, and back again, multiple times? Such models must also account for the well documented correlation between the rise of O2 at 2.4 Ga and the Paleoproterozoic glaciations which occurred at that same time. Models that do5 and do not6 rely on changes in seawater oxygen isotopic composition will be discussed.
References:
1 Knauth and Lowe, GSA Bull., 2003
2 Robert and Chaussidon, Nature, 2006
3 Shields and Veizer, G3, 2002
4 Gaucher et al., Nature, 2008
5 Kasting et al., EPSL, 2006
6 Came et al., Nature, 2007</t>
  </si>
  <si>
    <t>AtxeCJVmWIY</t>
  </si>
  <si>
    <t>https://youtu.be/6juTQTimpH8</t>
  </si>
  <si>
    <t>NAI Team Overview - VPL at the University of Washington</t>
  </si>
  <si>
    <t>Team Overview: VPL @ University of Washington
Presenter: Victoria Meadows (University of Washington)
April 13, 2009 11:00 AM Pacific</t>
  </si>
  <si>
    <t>6juTQTimpH8</t>
  </si>
  <si>
    <t>https://youtu.be/i0vfiKS_bAI</t>
  </si>
  <si>
    <t>NAI Team Overview - NASA Goddard Space Flight Center</t>
  </si>
  <si>
    <t>Team Overview: NASA Goddard Space Flight Center
Presenter: Michael Mumma (NASA Goddard Space Flight Center)
April 15, 2009 11:00 AM Pacific</t>
  </si>
  <si>
    <t>i0vfiKS_bAI</t>
  </si>
  <si>
    <t>2012 09 06</t>
  </si>
  <si>
    <t>https://youtu.be/nUmbUDBPuM0</t>
  </si>
  <si>
    <t>NAI Team Overview  Montana State University</t>
  </si>
  <si>
    <t>Team Overview: Montana State University
Presenter: John Peters (Montana State University)
March 30, 2009 11:00 AM Pacific</t>
  </si>
  <si>
    <t>nUmbUDBPuM0</t>
  </si>
  <si>
    <t>https://youtu.be/N2XGEVLGkoE</t>
  </si>
  <si>
    <t>NAI Team Overview  Carnegie Institution of Washington</t>
  </si>
  <si>
    <t>Team Overview: Carnegie Institution of Washington
Presenter: George Cody (Carnegie Institution of Washington)
February 23, 2009 11:00 AM Pacific</t>
  </si>
  <si>
    <t>N2XGEVLGkoE</t>
  </si>
  <si>
    <t>2012 09 04</t>
  </si>
  <si>
    <t>https://youtu.be/lL30X-4_VjA</t>
  </si>
  <si>
    <t>NAI Director's Seminar Series  Norman Pace</t>
  </si>
  <si>
    <t>Life in the Universe: The Expanding World of Microbial Diversity
Presenter: Norman Pace
September 24, 2007 11:00 AM Pacific
Life anywhere in the universe is likely to be based on carbon and to have a basic biochemistry similar to our own. The fundamental demands of life anywhere thus are the same: to capture energy in order to transform organic chemistry into more of self. In order to accomplish these tasks and thrive, terrestrial life has penetrated all permissible thermodynamic and physical niches offered by planet Earth. Consequently, it is likely that terrestrial life offers models for life in almost any habitable niche in the Universe. Knowledge of terrestrial diversity thus informs us about possible life anywhere.</t>
  </si>
  <si>
    <t>lL30X-4_VjA</t>
  </si>
  <si>
    <t>2012 08 14</t>
  </si>
  <si>
    <t>https://youtu.be/dTcggbWLnmg</t>
  </si>
  <si>
    <t>Lassen VFT - Boiling Springs</t>
  </si>
  <si>
    <t>dTcggbWLnmg</t>
  </si>
  <si>
    <t>https://youtu.be/CfnxCEA_e4U</t>
  </si>
  <si>
    <t>Lassen VFT - Devil's Kitchen</t>
  </si>
  <si>
    <t>CfnxCEA_e4U</t>
  </si>
  <si>
    <t>https://youtu.be/GZ2YajW2D1c</t>
  </si>
  <si>
    <t xml:space="preserve">Lassen VFT - What is a Mudpot </t>
  </si>
  <si>
    <t>GZ2YajW2D1c</t>
  </si>
  <si>
    <t>https://youtu.be/wamRQugL3YU</t>
  </si>
  <si>
    <t>Lassen VFT - Isochemical Weathering</t>
  </si>
  <si>
    <t>wamRQugL3YU</t>
  </si>
  <si>
    <t>https://youtu.be/-hrxe8kBOY0</t>
  </si>
  <si>
    <t>Lassen VFT - Boiling Springs Explained</t>
  </si>
  <si>
    <t>-hrxe8kBOY0</t>
  </si>
  <si>
    <t>2012 06 27</t>
  </si>
  <si>
    <t>https://youtu.be/p1SJfHVMM_E</t>
  </si>
  <si>
    <t>Summer Student Presentations</t>
  </si>
  <si>
    <t>Summer Student Presentations
Presenter: NAI Students
August 1, 2007 10:00 AM Pacific
Please join us as ten students from the NASA Goddard Space Flight Center present their summer work in astrobiology.
Jim Doty, Rice University
A Search for Purines and Pyrimidines in Carbonaceous Meteorites
Ariel Lewis, Eckerd College
A study of the vapor pressure of carbonic acid and its implications in space
Lorne Loudin, Keene State College
Fingerprinting Late Accretion: A study of the Lunar Impact Melt 76055
Steven Manning, University of Maryland
Amorphous Iron Silicate Grains as Catalysts for Organics in the Solar Nebula
Justin Nieusma, The College of New Jersey
Analysis of Martian Gaseous Abundances Utilizing NIRSPEC Spectroscopic Data
Heidi Owens, Auburn University
Organic Analysis and Instrument Calibration for a Field Test in Svalbard for SAM
Nadya Radeva, Connecticut College
1.1-1.4 µm spectral region analysis of the Martian atmosphere
Cara Rahon, Iona College
Infrared Study of the Chemical Composition of Comet C/2004 Q2 (Machholz)
Joshua Stern, Brown University
Derivatization of some carboxylic and hydroxy acids with the chiral fluorescent tag R-DBD-Apy
Kamen Todorov, Connecticut College
Measuring the Temperature of an Exoplanet</t>
  </si>
  <si>
    <t>p1SJfHVMM_E</t>
  </si>
  <si>
    <t>https://youtu.be/OG-r70gDzgw</t>
  </si>
  <si>
    <t>GSFC Summer Student Presentations</t>
  </si>
  <si>
    <t>GSFC Summer Student Presentations
Presenter: NAI Students
August 6, 2008 11:00 AM Pacific
Please join us as this year's students present the results of their summer's research.
The 2008 Summer Undergraduate Internship in Astrobiology is a ten-week internship in astrobiology held each year at Goddard Space Flight Center.</t>
  </si>
  <si>
    <t>OG-r70gDzgw</t>
  </si>
  <si>
    <t>https://youtu.be/-wZbho9eyOc</t>
  </si>
  <si>
    <t>FAR Seminar Series  Elise Furlan and Evgenya Shkolnik</t>
  </si>
  <si>
    <t>First Steps of Planet Formation in Protoplanetary Disks
Presenter: Elise Furlan
October 15, 2007 11:00 AM Pacific
Young stars are surrounded by circumstellar disks for several million years; it is in these disks that planets are thought to form. The Spitzer Space Telescope has been providing a wealth of data that aids in understanding the evolution of protoplanetary disks. I will present results from Spitzer that reveal significant disk evolution, ranging from dust grain growth to disk clearing, already at an age of 1 million years. Thus, we are observing the first steps of planet formation in several of these young disks, which place constraints on planet formation mechanisms.
The On/Off Nature of Star-Planet Interactions: A Probe of Magnetized Exoplanets
Presenter: Evgenya Shkolnik
October 15, 2007 11:00 AM Pacific
A new field of extrasolar planet characterization is emerging, which deals with the magnetic and tidal interactions between close-in giant planets ('hot Jupiters') and their host stars. Over the past 5 years, we have been spectroscopically monitoring the chromospheric activity of stars with hot Jupiters in search of excess heating of the star's outer atmosphere induced by interactions with its hot Jupiter. Synchronicity of the variable chromospheric emission of the star HD 179949 with its planet's orbital period (3.09 days) is clearly seen in four out of six epochs, while rotational modulation (7 days) is apparent in the other two seasons. This on/off nature of star-planet interaction (SPI) is likely a function of the changing stellar magnetic field structure throughout its long-term activity cycle. From our sample of 13 stars, 4 exhibit SPI with an intriguing, yet tentative, correlation between short-term (night-to- night) stellar activity and the planet's magnetic moment. This enhances the potential of using SPI as a probe of extrasolar planetary magnetic fields.</t>
  </si>
  <si>
    <t>-wZbho9eyOc</t>
  </si>
  <si>
    <t>https://youtu.be/zMLjdrDB2Sk</t>
  </si>
  <si>
    <t>FAR Seminar Series  William J. Brazelton and Catherine Neish</t>
  </si>
  <si>
    <t>Prebiotic Chemistry
Presenter: William J. Brazelton and Catherine Neish
October 6, 2008 11:00 AM Pacific
"Prebiotic chemistry in aqueous solutions on the surface of Titan" - Catherine Neish (University of Arizona)
Laboratory experiments that simulate the reactions occurring in Titan's thick nitrogen-methane atmosphere produce complex organic precipitates known as tholins. Tholins have the general formula CxHyNz, and are spectrally similar to Titan's haze. When placed in liquid water, a variety of tholin compounds produce organic species containing oxygen atom(s). If similar reactions were to take place on the surface of Titan, in impact melt pools or cryolavas, molecules of direct relevance to the origin of life could be created. To determine whether there is sufficient time to produce oxygen-containing organics in a solidifying melt pool on Titan, it is necessary to determine the rate constants of these hydrolysis reactions at relevant temperatures.
In this work, we synthesized tholins from a nitrogen-methane atmosphere in a high voltage AC flow discharge reactor. We dissolved the tholins in water and 13 wt. % ammonia-water at temperatures ranging from 253 K to 313 K, and monitored the intensity changes of several oxygenated species over time using high resolution mass spectrometry. Results show that specific water soluble compounds in the tholins produce oxygenated organic species with activation energies in the range of ~ 60 +/- 10 kJ/mol. These reactions display half lives between 0.4 and 7 days at 273 K (water study) and between 0.3 and 14 days at 253 K (ammonia-water study). Oxygen incorporation into such materials - a necessary step towards the formation of biological molecules - is therefore fast compared to the freezing of impact and volcanic sites on Titan.
"Serpentinization and early life" - William J. Brazelton (University of Washington)
Ultramafic hydrothermal environments such as the Lost City Hydrothermal Field are favorable to origin of life scenarios due to their predicted prevalence on the early Earth and their potential to promote abiotic synthesis of biological compounds. At Lost City, the geochemical reaction known as serpentinization creates a warm, high pH environment in carbonate chimneys where abundant hydrogen gas and organic compuonds allow dense biofilms to thrive. These biofilms are dominated by a single 'species' of methanogen, but genetic, metabolic, and morpholigical diversity within this biofilm indicates differentiation of cells into sub-species niches. I will discuss the Lost City biofilm as a model for investigating the early evolution of life in a biofilm characterized by syntrophy among closely related organisms and fueled by serpentinization.</t>
  </si>
  <si>
    <t>zMLjdrDB2Sk</t>
  </si>
  <si>
    <t>2012 06 26</t>
  </si>
  <si>
    <t>https://youtu.be/w808EYlGpuM</t>
  </si>
  <si>
    <t>NAI Director's Seminar Series  Steven D'Hondt</t>
  </si>
  <si>
    <t>Microbial Activities in Deep Subseafloor Sediments
Presenter: Steven D'Hondt
April 30, 2007 11:00 AM Pacific
Recent studies by URI investigators and our collaborators have advanced understanding of Earth's subsurface life in several ways. These advances include the following discoveries: (1) respiration per subseafloor cell is much lower than canonical estimates of respiration required for cell maintenance; (2) thermodynamic cooperation sustains complex subsurface communities for millions of years; (3) subseafloor biomass and predominant redox activities vary predictably with the chlorophyll content of the surface ocean; (4) subseafloor redox activities ultimately affect the chemistry of the ocean and atmosphere; and (5) Earth's subsurface biomass is much smaller than the canonical estimate. Preliminary data suggest that hydrogen from radiolysis of water may be a significant food source for microbial communities in the low-activity sediments that characterize much of the open ocean.</t>
  </si>
  <si>
    <t>w808EYlGpuM</t>
  </si>
  <si>
    <t>2012 06 25</t>
  </si>
  <si>
    <t>https://youtu.be/S6VW-gAt9rI</t>
  </si>
  <si>
    <t>Explorer, Nobel Laureate, Astrobiologist  Things you Never Knew About Barry Blumberg</t>
  </si>
  <si>
    <t>Explorer, Nobel Laureate, Astrobiologist: Things you Never Knew About Barry Blumberg
Presenter: Carl Pilcher (NASA Astrobiology Institute)
September 20, 2011 02:00 PM Pacific
Baruch Samuel "Barry" Blumberg traveled to Earth¹s far reaches as a medical explorer and pioneer. Through perseverance in the face of skepticism, he made discoveries that saved hundreds of millions of lives. This remarkable career shaped his perspectives when, at age 72, he became the Founding Director of NASA's Astrobiology Institute. In this talk I will trace Barry¹s early years and describe how his studies of genetic variations in diverse and remote populations led to his serendipitous discovery of the Hepatitis B virus and subsequent development of a protective vaccine, for which he was awarded the 1976 Nobel Prize in Physiology or Medicine. I'll relate these experiences to his views and actions as NAI Director.</t>
  </si>
  <si>
    <t>S6VW-gAt9rI</t>
  </si>
  <si>
    <t>2012 06 21</t>
  </si>
  <si>
    <t>https://youtu.be/iqd2NOgWWaE</t>
  </si>
  <si>
    <t>NAI Director's Seminar Series  Tim Raub</t>
  </si>
  <si>
    <t>New and Emerging Perspectives on Late Precambrian 'Snowball Earth' Glaciation
Presenter: Tim Raub
February 26, 2007 11:00 AM Pacific
Geological and geophysical evidence for a dramatically severe planetary glacial response during Earth's Precambrian Eon (the "Snowball Earth") continues to grow. Recent geochemical measurements and modeling suggest that each late Precambrian glaciation might have boosted levels of atmospheric oxygen, ultimately changing patterns of carbon cycling in the ocean and permitting bodyplan complexity in early animals. The Snowball deglacial timescale appears long with respect to Plio-Pleistocene deglacial records and ice dynamic expectations.
Alternatively, a nonuniformitarian configuration of Earth's geomagnetic field could permit rapid deglaciation but introduce new ambiguities for climate forcing feedbacks. This talk enumerates multiple working hypotheses sustained by astrobiologists attacking this aspect of the fundamentally unusual, Precambrian Earth system.</t>
  </si>
  <si>
    <t>iqd2NOgWWaE</t>
  </si>
  <si>
    <t>https://youtu.be/ZTtaHXeWy1M</t>
  </si>
  <si>
    <t>NAI Director's Seminar Series  Sean Raymond and Avi Mandell</t>
  </si>
  <si>
    <t>Formation of Habitable Planetary Systems: Are We Normal?
Presenter: Sean Raymond and Avi Mandell
November 27, 2006 11:00 AM Pacific
For a planet to be potentially habitable over long timescales, it must 1)
have a stable orbit in the "habitable zone" (HZ); 2) have sufficient mass to
sustain plate tectonics and maintain an atmosphere; and 3) have a substantial
water content. Habitable planets are thought to form from a swarm of rocky/icy bodies in
circumstellar disks, and it is this process which determines whether these
"habitability criteria" will be met. We will review this process in the context of the
formation of Earth and the Solar System, and examine the conditions needed
to form habitable planets around other stars. Of particular importance is the
presence and location of giant planets, which form more quickly than terrestrial
planets and can strongly influence the final stages of terrestrial planet
formation. We discuss models of terrestrial planet formation in systems with different
configurations of giant planets, and we derive limits on habitable planet formation that
suggest that about one third of the known sample of giant planet systems could harbor
a potentially habitable planet. The formation and final characteristics
of habitable planets formed in these simulations depend strongly on the
dynamics of the giant planets, and we predict the existence of a large variety
in the masses, orbits and compositions of Earth-like planets around other
stars.</t>
  </si>
  <si>
    <t>ZTtaHXeWy1M</t>
  </si>
  <si>
    <t>https://youtu.be/f_4-fickHsU</t>
  </si>
  <si>
    <t>NAI Director's Seminar Series  Lisa Pratt and T.C. Onstott</t>
  </si>
  <si>
    <t>Radiolysis of water as a source of bioavailable energy in the subsurface of Earth and Mars
Presenter: Lisa Pratt and T.C. Onstott
January 29, 2007 11:00 AM Pacific
An NAI research team has discovered an isolated community of bacteria nearly two miles underground that derives all of its energy from the decay of radioactive rocks rather than from sunlight. The finding suggests life might exist in similarly extreme conditions on other worlds. The self-sustaining bacterial community, which thrives in nutrient-rich groundwater found near a South African gold mine, has been isolated from the Earth's surface for several million years. It represents the first group of microbes known to depend exclusively on geologically produced hydrogen and sulfur compounds for nourishment. The extreme conditions under which the bacteria live bear a resemblance to those of early Earth, potentially offering insights into the nature of organisms that lived long before our planet had an oxygen atmosphere.</t>
  </si>
  <si>
    <t>f_4-fickHsU</t>
  </si>
  <si>
    <t>https://youtu.be/o7nxZBhtn4k</t>
  </si>
  <si>
    <t>NAI Director's Seminar Series  Drake Deming</t>
  </si>
  <si>
    <t>Infrared Spectra of Extrasolar Planets
Presenter: Drake Deming
March 26, 2007 11:00 AM Pacific
Two independent scientific groups have recently reported the first spectroscopy of planets orbiting other stars, using the Spitzer Space Telescope. The planets (HD 209458b and HD 189733b) are "hot Jupiters" orbiting within 0.05 AU of solar-type stars, and with orbital periods from 2.2 to 3.5 days. Their orbital planes are close to our line of sight, so both planets pass in front of ("transit"), and disappear behind their stars, once each orbit. The Spitzer measurements were made by subtracting the spectrum of each star - with the planet in eclipse - from the combined infrared light of the system, to yield the infrared spectrum of the planet alone. Theorists expected that absorption by hot water vapor would dominate the spectra of these planets in the 7- 14-micron wavelength region. However, neither planet shows this expected signature, indicating that some process is masking the water absorption. One planet (HD 209458b) shows spectral features appearing in emission above a hot thermal continuum, indicating the likely presence of silicate clouds, and possibly more exotic compounds, at high altitudes in the planet's atmosphere.
The future launch of the James Webb Space Telescope will allow us to extend these measurements to spectra of transiting terrestrial planets in the habitable zones around lower main sequence stars.</t>
  </si>
  <si>
    <t>o7nxZBhtn4k</t>
  </si>
  <si>
    <t>https://youtu.be/rBMdzp8dVjw</t>
  </si>
  <si>
    <t>NAI Director's Seminar Series  Julie Huber</t>
  </si>
  <si>
    <t>Microbial Diversity in the Deep Sea and the Underexplored Rare Biosphere
Presenter: Julie Huber
October 16, 2006 11:00 AM Pacific
The world's oceans are teeming with microscopic life forms. The staining of cells with DNA-binding dyes (DAPI and acridine orange) coupled with epifluorescence microscopy demonstrated that nominal cell densities exceed 105/ml of sea water. Extrapolations of these numbers predict that the oceans harbor 3.6 x 1029 microbial cells with cellular carbon of ~3 x 1017 grams. Given the enormous populations of microbes with seemingly unlimited metabolic diversity, the accumulation of mutations during the past 3.5 billion years should have led to very high levels of genetic diversity and phenotypic variation. By adopting a massively parallel 454 tag sequencing strategy, we show that bacterial communities of deep water masses of the North Atlantic and diffuse flow hydrothermal vents are one to two orders of magnitude more complex than previously reported for any microbial environment. A relatively small number of different populations dominate all samples, but thousands of low-abundance populations account for most of the observed phylogenetic diversity. This "rare biosphere" is very ancient and may represent a nearly inexhaustible source of genomic innovation. Members of the rare biosphere are highly divergent from each other and at different times in earth's history may have had a profound impact on shaping planetary processes.</t>
  </si>
  <si>
    <t>rBMdzp8dVjw</t>
  </si>
  <si>
    <t>https://youtu.be/bAYO6VCGYu4</t>
  </si>
  <si>
    <t>NAI Director's Seminar Series  David Hollenbach</t>
  </si>
  <si>
    <t>The Effect of Protoplanetary Disk Dispersal on Planet Formation
Presenter: David Hollenbach (NASA Ames Research Center)
February 4, 2008 11:00 AM Pacific
One of the first questions facing astrobiologists is: "What is the likelihood of habitable planets or moons forming around stars in the universe?" During their formation from gas and dust orbiting young stars, planets compete with mechanisms that disperse the gas and dust: viscous accretion on the central star and dispersal into interstellar space by the effects of nearby stellar encounters, the winds from the central star, and the ultraviolet (UV) and X-ray photons from either the central star or nearby luminous stars. We show with theoretical models validated by astronomical observations how viscous accretion likely dominates the dispersal in the inner regions (less than 1 AU) of protoplanetary disks, while UV-induced photoevaporation dominates in the outer regions. These dispersal mechanisms may prevent, truncate, or otherwise affect planet formation and the resultant planetary architecture. Planetary formation is most seriously affected around high mass stars and around low mass stars in clusters of stars with high mass star members. We review progress made on answering the above question and future prospects.</t>
  </si>
  <si>
    <t>bAYO6VCGYu4</t>
  </si>
  <si>
    <t>2012 06 19</t>
  </si>
  <si>
    <t>https://youtu.be/5EMFQfh-VZA</t>
  </si>
  <si>
    <t>NAI Director's Seminar Series  Jack Szostak</t>
  </si>
  <si>
    <t>What can we Learn About the Origin of Life from Efforts to Design an Artificial Cell?
Presenter: Jack Szostak (Harvard Medical School, Massachusetts General Hospital, Howard Hughes Medical Institute)
November 3, 2008 11:00 AM Pacific
The complexity of modern biological life has long made it difficult to understand how life could emerge spontaneously from the chemistry of the early earth.  The key to resolving this mystery lies in the simplicity of the earliest living cells.  Through our efforts to synthesize extremely simple artificial cells, we hope to discover plausible pathways for the transition from chemical evolution to Darwinian evolution. We view the two key components of a primitive cell as a self-replicating nucleic acid genome, and a self-replicating boundary structure. I will discuss recent experimental progress towards the synthesis of self-replicating nucleic acid and membrane vesicle systems, and the implications of these experiments for our understanding of the origin of life.</t>
  </si>
  <si>
    <t>5EMFQfh-VZA</t>
  </si>
  <si>
    <t>https://youtu.be/fs1mQ1-dkAM</t>
  </si>
  <si>
    <t>NAI Director's Seminar Series  Ariel Anbar</t>
  </si>
  <si>
    <t>A Whiff of Oxygen before the Great Oxidation Event
Presenter: Ariel Anbar
November 5, 2007 11:00 AM Pacific
Many lines of evidence point to a rapid rise of atmospheric O2 between 2.45 - 2.22 billion years ago (Ga), a transition often referred to as the Great Oxidation Event (GOE). The cause of the GOE is unknown. It could have been an immediate consequence of the evolution of oxygenic photosynthesis. Alternatively, O2 biogenesis may be ancient and the GOE a consequence of an abiotic shift in the balance of oxidants and reductants at the Earth's surface that crossed a critical threshold at that time. In the latter case, oxygenic photosynthesis could have evolved long before the GOE. This debate can be addressed by looking for evidence of localized or short-lived concentrations of O2 before 2.45 Ga.</t>
  </si>
  <si>
    <t>fs1mQ1-dkAM</t>
  </si>
  <si>
    <t>https://youtu.be/NX4RzNAFYfY</t>
  </si>
  <si>
    <t>NAI Director's Seminar Series  Geoff Marcy</t>
  </si>
  <si>
    <t>Getting to the Core of Exoplanets: From Gas to Ice Giants
Presenter: Geoff Marcy
December 3, 2007 11:00 AM Pacific
The measured masses and orbits of the 200 secure exoplanets within 200 pc reveal the processes of formation and subsequent dynamics. Several planets reveal information on their cores and interiors.
Multiple-planet systems, especially those in resonances, inform us about migration, scattering, and capture. Planets from 5-14 Earth masses are now detectable, and several have been found.
The Kepler Mission and a new 2.4-m "Automated Planet Finder"
telescope at Lick Observatory portend the detection of rocky planets.</t>
  </si>
  <si>
    <t>NX4RzNAFYfY</t>
  </si>
  <si>
    <t>2012 06 13</t>
  </si>
  <si>
    <t>https://youtu.be/zIgJWIzkIZQ</t>
  </si>
  <si>
    <t>NAI Director's Seminar Series  J. William Schopf</t>
  </si>
  <si>
    <t>zIgJWIzkIZQ</t>
  </si>
  <si>
    <t>https://youtu.be/SaeKcuVIuLk</t>
  </si>
  <si>
    <t>NAI Director's Seminar Series  Roger Summons</t>
  </si>
  <si>
    <t>The Great Mass Extinction - a Sudden Event or a Slow Moving Train-Wreck?
Presenter: Roger Summons (Department of Earth, Atmospheric and Planetary Sciences, MIT)
November 24, 2008 11:00 AM Pacific
A great mass extinction took place 252 million years ago when approximately 90% of the existing marine taxa were lost. Both the magnitude of the extinction and the slowness of the subsequent faunal radiation are enigmatic. The event is also known for the number and diversity of theories about its cause(s) including catastrophic volcanism, sudden climate change, overturn of stagnant oceans and bolide impact. 
Studies of molecular fossils confirm that the oceans were stagnant (euxinic) for some considerable period of time before and after the main biological turnover. Accordingly this event appears to be the culmination of particular paleo-oceanographic circumstances that happened on a geological timescale.</t>
  </si>
  <si>
    <t>SaeKcuVIuLk</t>
  </si>
  <si>
    <t>2012 06 11</t>
  </si>
  <si>
    <t>https://youtu.be/8RZsWVBQzOk</t>
  </si>
  <si>
    <t>NAI DIrector's Seminar Series  Steven Benner</t>
  </si>
  <si>
    <t>Four Approaches to a General Theory of Life
Presenter: Steven Benner (Foundation For Applied Molecular Evolution)
April 28, 2008 11:00 AM Pacific
The search for life in the cosmos has been hindered by the absence of a general theory of life [Cleland]. Theories of life that have been based on the enumeration of properties of the life that we know (such as the cell, gene, and evolutionary theories of life) may even fail as grounds to search for life on Earth, as emerging molecular theories of life have suggested that there might be an entire biosphere in our immediate presence that is obscure to observational tools based on those theories (just as biospheres were overlooked or misunderstood before the invention of the microscope or the sequencing of ribosomal RNA). They are certainly failing as we prepare to look for life on subsurface Mars or, in more exotic environments, Europa, Titan, or Venus. 
Last, although nearly everyone agrees that Structure Theory from organic chemistry will be a necessary tool to analyze life, it is too broad to distinguish the living from the non-living. This talk will describe recent progress using four approaches to develop a theory of life. These simplify the life we know by going backwards in time towards a simpler life (paleogenetics), attempt to constrain the chemistry of life by defining possible mineral-chemistry interactions at that originated life on Earth, explore the solar system to define possible interactions between chemistries and real planetary environments, and create in the laboratory artificial chemical systems capable of Darwinian Evolution.</t>
  </si>
  <si>
    <t>8RZsWVBQzOk</t>
  </si>
  <si>
    <t>2012 06 07</t>
  </si>
  <si>
    <t>https://youtu.be/7Co_cSvcITE</t>
  </si>
  <si>
    <t>NAI Director's Seminar Series  Jody Deming and James Staley</t>
  </si>
  <si>
    <t>Earth's Low Temperature Life: An Analog for Mars and Europa?
Presenter: Jody Deming and James Staley (University of Washington)
March 31, 2008 11:00 AM Pacific
Earth's solar system harbors many frozen environments that contain liquid water and therefore present a rationale to consider the possibility of microbial life within them. The subsurface realms of Mars and Europa are two such examples. Among the many different types of frozen environments on Earth, sea ice has captured astrobiological attention for its retention of significant liquid water (brine) even as the eutectic of seawater is approached (-55 C), and because liquid water on Mars and Europa is expected to be salty as well. We have each explored this environment as a model system for studying various ecological, physiological and diversity aspects of microbial life at very low temperatures. 
A critical determinant of many life processes in very cold saline ice appears to be the presence of organic exopolymers which serve multiple functions as they coat a cell, from enhancing cryopreservation to enabling metabolic activity. One psychrophilic or cold-adapted bacterium isolated from Arctic sea ice and brought into pure culture, Psychromonas ingrahamii, has been shown to grow at temperatures of -12 C or lower. The recent sequencing of its genome is providing new information about the properties that help explain the adaptation of life to subzero temperatures.</t>
  </si>
  <si>
    <t>7Co_cSvcITE</t>
  </si>
  <si>
    <t>2012 06 05</t>
  </si>
  <si>
    <t>https://youtu.be/2DhC17KGrbM</t>
  </si>
  <si>
    <t>NAI Director's Seminar Series  Giovanni Tinetti</t>
  </si>
  <si>
    <t>Observing Extrasolar Worlds: From Gas Giant to Terrestrial Planets
Presenter: Giovanna Tinetti (University College London)
June 2, 2008 11:00 AM Pacific
In the past decade, over 280 planets orbiting other stars (extrasolar planets) have been discovered. For a growing sample of giant extrasolar planets orbiting very close to their parent star (hot-Jupiters), we can already probe their atmospheric constituents using transit techniques. With this method, we can indirectly observe the thin atmospheric ring surrounding the optically thick disc of the planet -the limb- while the planet is transiting in front of its parent star. This method was traditionally used to probe the atmospheres of planets in our Solar System and most recently, thanks to the Hubble and Spitzer Space Telescopes, was successfully applied to exoplanets. 
In our seminar, we will focus in the most recent detections of water vapour and other carbon-molecules in the atmosphere of hot-Jupiters using photometry and spectroscopy. A new generation of space telescopes is expected to be launched in the next decade: the James Webb Space Telescope. The improved sensitivity of the instruments on board JWST will allow us to probe the atmospheres of transiting Earth-size planets, down to the habitable zone.</t>
  </si>
  <si>
    <t>2DhC17KGrbM</t>
  </si>
  <si>
    <t>https://youtu.be/SrgGnXYdYsA</t>
  </si>
  <si>
    <t>NAI Director's Seminar Series  Norm Sleep</t>
  </si>
  <si>
    <t>Habitability of Super-Earths
Presenter: Norm Sleep (Professor of Geophysics, Stanford University)
September 29, 2008 11:00 AM Pacific
Silicate super-earths are rocky planets with masses up to ~10 that of the Earth. They are of astrobiological interest because they are relatively easy to detect around other stars. Tectonics enhances habitability on the Earth by exhuming biologically important elements. Plate tectonics are too poorly understood on the Earth to tell whether this process should occur on larger planets. Still the Gauss' law relationship that surface heat flow scales with surface gravity provides some insight and yields that the geotherm expressed in terms of pressure is to the first order invariant to planetary size. For subduction to occur, the mega-thrust fault needs to slip in friction, the lithosphere within the slab needs to bend with strains of ~1, and the slab needs to sink. It is not evident which process limits the rate of subduction of the Earth. Specifically, it is is not well understood why major faults fail at much lower shear tractions than would be expected for frictional sliding at near lithostatic pressure. It not evident whether the lithosphere through isostasy or the deep slab provides the negative buoyancy that drives surface plates. 
Plausible assumptions yield contradictory simple results. For example, the globally averaged heat flow scales with surface gravity when bending of the lithosphere under a yield stress (that does not depend on lithostatic pressure) regulates subduction. Plate tectonics are then a viable heat loss mechanism. If friction limits flow driven by the lithospheric isostasy, the heat flow is independent of surface gravity. Plate tectonics are then a phenomenon of earthlike planets. Volcanism, which maintains geochemical cycles, in analogy with Io is then a candidate heat-loss mechanism. The asthenosphere of a stagnant-lid super-earth is hot enough for less vigorous volcanism to maintain geochemical cycles. 
Other processes relevant to habitability, such as the energy per mass of impacting asteroids and the loss of gas to space, scale with gravitational potential (the radius times surface gravity). A planet with a ~1 bar H2 atmosphere is then conceivable. Life would operate in a highly reduced environment with CO2 a trace gas. Light harvesting biota might make organic matter from methane and water or make and store various oxidants.</t>
  </si>
  <si>
    <t>SrgGnXYdYsA</t>
  </si>
  <si>
    <t>https://youtu.be/cxDT_7beav0</t>
  </si>
  <si>
    <t>NAI Director's Seminar Series  David Blake</t>
  </si>
  <si>
    <t>The CheMin mineralogical instrument on the MSL mission and the field-portable TERRA version available for NAI field campaigns
Presenter: David Blake (NASA Ames Research Center)
June 30, 2008 11:00 AM Pacific
Dr. Blake will describe the Mars Science Laboratory (MSL) '09 mission and its CheMin XRD/XRF instrument. A terrestrial field-deployable version of CheMin (called "TERRA") will be available to perform in situ analyses during NAI field campaigns. The TERRA instrument has already been proven to be invaluable on field expeditions to Spitsbergen (Norway), the dry valleys of Antarctica, Canada (twice), and Rio Tinto (Spain).
TERRA instruments will be provided (for the cost of shipment and refurbishment) to any funded NAI field campaign. This "loaner XRD" program, which we call "Johnny Appleseed CheMin," will provide definitive mineralogical identifications for NAI field campaigns, as well as help to create a database of minerals in rocks and soils for use with MSL'09. A further benefit to the program is that a large number of Astrobiologists will become familiar with CheMin XRD data and will be able to contribute to the interpretations of rocks and soils analyzed by the CheMin flight instrument during MSL '09.</t>
  </si>
  <si>
    <t>cxDT_7beav0</t>
  </si>
  <si>
    <t>2012 03 29</t>
  </si>
  <si>
    <t>https://youtu.be/TNOQMpQZUWA</t>
  </si>
  <si>
    <t>David Des Marais  Exploring Mars</t>
  </si>
  <si>
    <t>A presentation from NASA Ames Research Center scientist, David Des Marais, on the exploration of Mars.
Made with support from the NASA Astrobiology Institute (NAI).</t>
  </si>
  <si>
    <t>TNOQMpQZUWA</t>
  </si>
  <si>
    <t>2012 02 23</t>
  </si>
  <si>
    <t>https://youtu.be/lvxfq9_vyEQ</t>
  </si>
  <si>
    <t>From the Earth to the Solar System (FETTSS) Trailer</t>
  </si>
  <si>
    <t>From the Earth to the Solar System is a collection of high resolution images that showcase the discoveries and excitement of planetary exploration, with a focus on the origin and evolution of the Solar System and the search for life.
Visit the FETTS homepage at http://fettss.arc.nasa.gov/ to download the entire collection and find more information.</t>
  </si>
  <si>
    <t>lvxfq9_vyEQ</t>
  </si>
</sst>
</file>

<file path=xl/styles.xml><?xml version="1.0" encoding="utf-8"?>
<styleSheet xmlns="http://schemas.openxmlformats.org/spreadsheetml/2006/main">
  <numFmts count="4">
    <numFmt numFmtId="41" formatCode="_-* #,##0_-;\-* #,##0_-;_-* &quot;-&quot;_-;_-@_-"/>
    <numFmt numFmtId="43" formatCode="_-* #,##0.00_-;\-* #,##0.00_-;_-* &quot;-&quot;??_-;_-@_-"/>
    <numFmt numFmtId="42" formatCode="_-&quot;£&quot;* #,##0_-;\-&quot;£&quot;* #,##0_-;_-&quot;£&quot;* &quot;-&quot;_-;_-@_-"/>
    <numFmt numFmtId="44" formatCode="_-&quot;£&quot;* #,##0.00_-;\-&quot;£&quot;* #,##0.0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sz val="11"/>
      <color rgb="FF9C0006"/>
      <name val="Calibri"/>
      <charset val="0"/>
      <scheme val="minor"/>
    </font>
    <font>
      <sz val="11"/>
      <color rgb="FF3F3F76"/>
      <name val="Calibri"/>
      <charset val="0"/>
      <scheme val="minor"/>
    </font>
    <font>
      <b/>
      <sz val="11"/>
      <color rgb="FFFFFFFF"/>
      <name val="Calibri"/>
      <charset val="0"/>
      <scheme val="minor"/>
    </font>
    <font>
      <sz val="11"/>
      <color theme="1"/>
      <name val="Calibri"/>
      <charset val="0"/>
      <scheme val="minor"/>
    </font>
    <font>
      <sz val="11"/>
      <color theme="0"/>
      <name val="Calibri"/>
      <charset val="0"/>
      <scheme val="minor"/>
    </font>
    <font>
      <u/>
      <sz val="11"/>
      <color rgb="FF800080"/>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006100"/>
      <name val="Calibri"/>
      <charset val="0"/>
      <scheme val="minor"/>
    </font>
    <font>
      <b/>
      <sz val="11"/>
      <color theme="1"/>
      <name val="Calibri"/>
      <charset val="0"/>
      <scheme val="minor"/>
    </font>
    <font>
      <b/>
      <sz val="11"/>
      <color rgb="FF3F3F3F"/>
      <name val="Calibri"/>
      <charset val="0"/>
      <scheme val="minor"/>
    </font>
    <font>
      <b/>
      <sz val="11"/>
      <color rgb="FFFA7D00"/>
      <name val="Calibri"/>
      <charset val="0"/>
      <scheme val="minor"/>
    </font>
    <font>
      <sz val="11"/>
      <color rgb="FF9C6500"/>
      <name val="Calibri"/>
      <charset val="0"/>
      <scheme val="minor"/>
    </font>
    <font>
      <sz val="11"/>
      <color rgb="FFFA7D00"/>
      <name val="Calibri"/>
      <charset val="0"/>
      <scheme val="minor"/>
    </font>
  </fonts>
  <fills count="33">
    <fill>
      <patternFill patternType="none"/>
    </fill>
    <fill>
      <patternFill patternType="gray125"/>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8"/>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8" fillId="5"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9" fillId="9" borderId="0" applyNumberFormat="0" applyBorder="0" applyAlignment="0" applyProtection="0">
      <alignment vertical="center"/>
    </xf>
    <xf numFmtId="0" fontId="10" fillId="0" borderId="0" applyNumberFormat="0" applyFill="0" applyBorder="0" applyAlignment="0" applyProtection="0">
      <alignment vertical="center"/>
    </xf>
    <xf numFmtId="0" fontId="7" fillId="4" borderId="3" applyNumberFormat="0" applyAlignment="0" applyProtection="0">
      <alignment vertical="center"/>
    </xf>
    <xf numFmtId="0" fontId="11" fillId="0" borderId="4" applyNumberFormat="0" applyFill="0" applyAlignment="0" applyProtection="0">
      <alignment vertical="center"/>
    </xf>
    <xf numFmtId="0" fontId="4" fillId="10" borderId="5" applyNumberFormat="0" applyFont="0" applyAlignment="0" applyProtection="0">
      <alignment vertical="center"/>
    </xf>
    <xf numFmtId="0" fontId="8" fillId="13" borderId="0" applyNumberFormat="0" applyBorder="0" applyAlignment="0" applyProtection="0">
      <alignment vertical="center"/>
    </xf>
    <xf numFmtId="0" fontId="12" fillId="0" borderId="0" applyNumberFormat="0" applyFill="0" applyBorder="0" applyAlignment="0" applyProtection="0">
      <alignment vertical="center"/>
    </xf>
    <xf numFmtId="0" fontId="8"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6" fillId="3" borderId="2" applyNumberFormat="0" applyAlignment="0" applyProtection="0">
      <alignment vertical="center"/>
    </xf>
    <xf numFmtId="0" fontId="9" fillId="16" borderId="0" applyNumberFormat="0" applyBorder="0" applyAlignment="0" applyProtection="0">
      <alignment vertical="center"/>
    </xf>
    <xf numFmtId="0" fontId="17" fillId="17" borderId="0" applyNumberFormat="0" applyBorder="0" applyAlignment="0" applyProtection="0">
      <alignment vertical="center"/>
    </xf>
    <xf numFmtId="0" fontId="19" fillId="18" borderId="8" applyNumberFormat="0" applyAlignment="0" applyProtection="0">
      <alignment vertical="center"/>
    </xf>
    <xf numFmtId="0" fontId="8" fillId="19" borderId="0" applyNumberFormat="0" applyBorder="0" applyAlignment="0" applyProtection="0">
      <alignment vertical="center"/>
    </xf>
    <xf numFmtId="0" fontId="20" fillId="18" borderId="2" applyNumberFormat="0" applyAlignment="0" applyProtection="0">
      <alignment vertical="center"/>
    </xf>
    <xf numFmtId="0" fontId="22" fillId="0" borderId="9" applyNumberFormat="0" applyFill="0" applyAlignment="0" applyProtection="0">
      <alignment vertical="center"/>
    </xf>
    <xf numFmtId="0" fontId="18" fillId="0" borderId="7" applyNumberFormat="0" applyFill="0" applyAlignment="0" applyProtection="0">
      <alignment vertical="center"/>
    </xf>
    <xf numFmtId="0" fontId="5" fillId="2" borderId="0" applyNumberFormat="0" applyBorder="0" applyAlignment="0" applyProtection="0">
      <alignment vertical="center"/>
    </xf>
    <xf numFmtId="0" fontId="21" fillId="20" borderId="0" applyNumberFormat="0" applyBorder="0" applyAlignment="0" applyProtection="0">
      <alignment vertical="center"/>
    </xf>
    <xf numFmtId="0" fontId="9" fillId="21" borderId="0" applyNumberFormat="0" applyBorder="0" applyAlignment="0" applyProtection="0">
      <alignment vertical="center"/>
    </xf>
    <xf numFmtId="0" fontId="8" fillId="25" borderId="0" applyNumberFormat="0" applyBorder="0" applyAlignment="0" applyProtection="0">
      <alignment vertical="center"/>
    </xf>
    <xf numFmtId="0" fontId="9" fillId="24" borderId="0" applyNumberFormat="0" applyBorder="0" applyAlignment="0" applyProtection="0">
      <alignment vertical="center"/>
    </xf>
    <xf numFmtId="0" fontId="9" fillId="15" borderId="0" applyNumberFormat="0" applyBorder="0" applyAlignment="0" applyProtection="0">
      <alignment vertical="center"/>
    </xf>
    <xf numFmtId="0" fontId="8" fillId="27" borderId="0" applyNumberFormat="0" applyBorder="0" applyAlignment="0" applyProtection="0">
      <alignment vertical="center"/>
    </xf>
    <xf numFmtId="0" fontId="8" fillId="12" borderId="0" applyNumberFormat="0" applyBorder="0" applyAlignment="0" applyProtection="0">
      <alignment vertical="center"/>
    </xf>
    <xf numFmtId="0" fontId="9" fillId="31" borderId="0" applyNumberFormat="0" applyBorder="0" applyAlignment="0" applyProtection="0">
      <alignment vertical="center"/>
    </xf>
    <xf numFmtId="0" fontId="9" fillId="7" borderId="0" applyNumberFormat="0" applyBorder="0" applyAlignment="0" applyProtection="0">
      <alignment vertical="center"/>
    </xf>
    <xf numFmtId="0" fontId="8" fillId="30" borderId="0" applyNumberFormat="0" applyBorder="0" applyAlignment="0" applyProtection="0">
      <alignment vertical="center"/>
    </xf>
    <xf numFmtId="0" fontId="9" fillId="11"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9" fillId="29" borderId="0" applyNumberFormat="0" applyBorder="0" applyAlignment="0" applyProtection="0">
      <alignment vertical="center"/>
    </xf>
    <xf numFmtId="0" fontId="8" fillId="6" borderId="0" applyNumberFormat="0" applyBorder="0" applyAlignment="0" applyProtection="0">
      <alignment vertical="center"/>
    </xf>
    <xf numFmtId="0" fontId="9" fillId="32" borderId="0" applyNumberFormat="0" applyBorder="0" applyAlignment="0" applyProtection="0">
      <alignment vertical="center"/>
    </xf>
    <xf numFmtId="0" fontId="9" fillId="28" borderId="0" applyNumberFormat="0" applyBorder="0" applyAlignment="0" applyProtection="0">
      <alignment vertical="center"/>
    </xf>
    <xf numFmtId="0" fontId="8" fillId="26" borderId="0" applyNumberFormat="0" applyBorder="0" applyAlignment="0" applyProtection="0">
      <alignment vertical="center"/>
    </xf>
    <xf numFmtId="0" fontId="9" fillId="22"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7eYlB_ioOUk" TargetMode="External"/><Relationship Id="rId98" Type="http://schemas.openxmlformats.org/officeDocument/2006/relationships/hyperlink" Target="https://youtu.be/bnmBhda-0-E" TargetMode="External"/><Relationship Id="rId97" Type="http://schemas.openxmlformats.org/officeDocument/2006/relationships/hyperlink" Target="https://youtu.be/QoiZec-A-_M" TargetMode="External"/><Relationship Id="rId96" Type="http://schemas.openxmlformats.org/officeDocument/2006/relationships/hyperlink" Target="https://youtu.be/QlPyuy6mF7Y" TargetMode="External"/><Relationship Id="rId95" Type="http://schemas.openxmlformats.org/officeDocument/2006/relationships/hyperlink" Target="https://youtu.be/-Clco67SGaY" TargetMode="External"/><Relationship Id="rId94" Type="http://schemas.openxmlformats.org/officeDocument/2006/relationships/hyperlink" Target="https://youtu.be/yrOOCg4KJS8" TargetMode="External"/><Relationship Id="rId93" Type="http://schemas.openxmlformats.org/officeDocument/2006/relationships/hyperlink" Target="https://youtu.be/t-DE5vmAytA" TargetMode="External"/><Relationship Id="rId92" Type="http://schemas.openxmlformats.org/officeDocument/2006/relationships/hyperlink" Target="https://youtu.be/QlvzCGR90_Q" TargetMode="External"/><Relationship Id="rId91" Type="http://schemas.openxmlformats.org/officeDocument/2006/relationships/hyperlink" Target="https://youtu.be/JZMzoqXdoXc" TargetMode="External"/><Relationship Id="rId906" Type="http://schemas.openxmlformats.org/officeDocument/2006/relationships/hyperlink" Target="https://youtu.be/lvxfq9_vyEQ" TargetMode="External"/><Relationship Id="rId905" Type="http://schemas.openxmlformats.org/officeDocument/2006/relationships/hyperlink" Target="https://youtu.be/TNOQMpQZUWA" TargetMode="External"/><Relationship Id="rId904" Type="http://schemas.openxmlformats.org/officeDocument/2006/relationships/hyperlink" Target="https://youtu.be/cxDT_7beav0" TargetMode="External"/><Relationship Id="rId903" Type="http://schemas.openxmlformats.org/officeDocument/2006/relationships/hyperlink" Target="https://youtu.be/SrgGnXYdYsA" TargetMode="External"/><Relationship Id="rId902" Type="http://schemas.openxmlformats.org/officeDocument/2006/relationships/hyperlink" Target="https://youtu.be/2DhC17KGrbM" TargetMode="External"/><Relationship Id="rId901" Type="http://schemas.openxmlformats.org/officeDocument/2006/relationships/hyperlink" Target="https://youtu.be/7Co_cSvcITE" TargetMode="External"/><Relationship Id="rId900" Type="http://schemas.openxmlformats.org/officeDocument/2006/relationships/hyperlink" Target="https://youtu.be/8RZsWVBQzOk" TargetMode="External"/><Relationship Id="rId90" Type="http://schemas.openxmlformats.org/officeDocument/2006/relationships/hyperlink" Target="https://youtu.be/f2IKKI8fQc4" TargetMode="External"/><Relationship Id="rId9" Type="http://schemas.openxmlformats.org/officeDocument/2006/relationships/hyperlink" Target="https://youtu.be/Rz-VpEUS3_k" TargetMode="External"/><Relationship Id="rId899" Type="http://schemas.openxmlformats.org/officeDocument/2006/relationships/hyperlink" Target="https://youtu.be/SaeKcuVIuLk" TargetMode="External"/><Relationship Id="rId898" Type="http://schemas.openxmlformats.org/officeDocument/2006/relationships/hyperlink" Target="https://youtu.be/zIgJWIzkIZQ" TargetMode="External"/><Relationship Id="rId897" Type="http://schemas.openxmlformats.org/officeDocument/2006/relationships/hyperlink" Target="https://youtu.be/NX4RzNAFYfY" TargetMode="External"/><Relationship Id="rId896" Type="http://schemas.openxmlformats.org/officeDocument/2006/relationships/hyperlink" Target="https://youtu.be/fs1mQ1-dkAM" TargetMode="External"/><Relationship Id="rId895" Type="http://schemas.openxmlformats.org/officeDocument/2006/relationships/hyperlink" Target="https://youtu.be/5EMFQfh-VZA" TargetMode="External"/><Relationship Id="rId894" Type="http://schemas.openxmlformats.org/officeDocument/2006/relationships/hyperlink" Target="https://youtu.be/bAYO6VCGYu4" TargetMode="External"/><Relationship Id="rId893" Type="http://schemas.openxmlformats.org/officeDocument/2006/relationships/hyperlink" Target="https://youtu.be/rBMdzp8dVjw" TargetMode="External"/><Relationship Id="rId892" Type="http://schemas.openxmlformats.org/officeDocument/2006/relationships/hyperlink" Target="https://youtu.be/o7nxZBhtn4k" TargetMode="External"/><Relationship Id="rId891" Type="http://schemas.openxmlformats.org/officeDocument/2006/relationships/hyperlink" Target="https://youtu.be/f_4-fickHsU" TargetMode="External"/><Relationship Id="rId890" Type="http://schemas.openxmlformats.org/officeDocument/2006/relationships/hyperlink" Target="https://youtu.be/ZTtaHXeWy1M" TargetMode="External"/><Relationship Id="rId89" Type="http://schemas.openxmlformats.org/officeDocument/2006/relationships/hyperlink" Target="https://youtu.be/ZV15m77nA4A" TargetMode="External"/><Relationship Id="rId889" Type="http://schemas.openxmlformats.org/officeDocument/2006/relationships/hyperlink" Target="https://youtu.be/iqd2NOgWWaE" TargetMode="External"/><Relationship Id="rId888" Type="http://schemas.openxmlformats.org/officeDocument/2006/relationships/hyperlink" Target="https://youtu.be/S6VW-gAt9rI" TargetMode="External"/><Relationship Id="rId887" Type="http://schemas.openxmlformats.org/officeDocument/2006/relationships/hyperlink" Target="https://youtu.be/w808EYlGpuM" TargetMode="External"/><Relationship Id="rId886" Type="http://schemas.openxmlformats.org/officeDocument/2006/relationships/hyperlink" Target="https://youtu.be/zMLjdrDB2Sk" TargetMode="External"/><Relationship Id="rId885" Type="http://schemas.openxmlformats.org/officeDocument/2006/relationships/hyperlink" Target="https://youtu.be/-wZbho9eyOc" TargetMode="External"/><Relationship Id="rId884" Type="http://schemas.openxmlformats.org/officeDocument/2006/relationships/hyperlink" Target="https://youtu.be/OG-r70gDzgw" TargetMode="External"/><Relationship Id="rId883" Type="http://schemas.openxmlformats.org/officeDocument/2006/relationships/hyperlink" Target="https://youtu.be/p1SJfHVMM_E" TargetMode="External"/><Relationship Id="rId882" Type="http://schemas.openxmlformats.org/officeDocument/2006/relationships/hyperlink" Target="https://youtu.be/-hrxe8kBOY0" TargetMode="External"/><Relationship Id="rId881" Type="http://schemas.openxmlformats.org/officeDocument/2006/relationships/hyperlink" Target="https://youtu.be/wamRQugL3YU" TargetMode="External"/><Relationship Id="rId880" Type="http://schemas.openxmlformats.org/officeDocument/2006/relationships/hyperlink" Target="https://youtu.be/GZ2YajW2D1c" TargetMode="External"/><Relationship Id="rId88" Type="http://schemas.openxmlformats.org/officeDocument/2006/relationships/hyperlink" Target="https://youtu.be/Nc3C1GeaElw" TargetMode="External"/><Relationship Id="rId879" Type="http://schemas.openxmlformats.org/officeDocument/2006/relationships/hyperlink" Target="https://youtu.be/CfnxCEA_e4U" TargetMode="External"/><Relationship Id="rId878" Type="http://schemas.openxmlformats.org/officeDocument/2006/relationships/hyperlink" Target="https://youtu.be/dTcggbWLnmg" TargetMode="External"/><Relationship Id="rId877" Type="http://schemas.openxmlformats.org/officeDocument/2006/relationships/hyperlink" Target="https://youtu.be/lL30X-4_VjA" TargetMode="External"/><Relationship Id="rId876" Type="http://schemas.openxmlformats.org/officeDocument/2006/relationships/hyperlink" Target="https://youtu.be/N2XGEVLGkoE" TargetMode="External"/><Relationship Id="rId875" Type="http://schemas.openxmlformats.org/officeDocument/2006/relationships/hyperlink" Target="https://youtu.be/nUmbUDBPuM0" TargetMode="External"/><Relationship Id="rId874" Type="http://schemas.openxmlformats.org/officeDocument/2006/relationships/hyperlink" Target="https://youtu.be/i0vfiKS_bAI" TargetMode="External"/><Relationship Id="rId873" Type="http://schemas.openxmlformats.org/officeDocument/2006/relationships/hyperlink" Target="https://youtu.be/6juTQTimpH8" TargetMode="External"/><Relationship Id="rId872" Type="http://schemas.openxmlformats.org/officeDocument/2006/relationships/hyperlink" Target="https://youtu.be/AtxeCJVmWIY" TargetMode="External"/><Relationship Id="rId871" Type="http://schemas.openxmlformats.org/officeDocument/2006/relationships/hyperlink" Target="https://youtu.be/vLokAPcQzN4" TargetMode="External"/><Relationship Id="rId870" Type="http://schemas.openxmlformats.org/officeDocument/2006/relationships/hyperlink" Target="https://youtu.be/iHiiqILPGhE" TargetMode="External"/><Relationship Id="rId87" Type="http://schemas.openxmlformats.org/officeDocument/2006/relationships/hyperlink" Target="https://youtu.be/5YdjN63ZNWg" TargetMode="External"/><Relationship Id="rId869" Type="http://schemas.openxmlformats.org/officeDocument/2006/relationships/hyperlink" Target="https://youtu.be/awfa-Pr_2X4" TargetMode="External"/><Relationship Id="rId868" Type="http://schemas.openxmlformats.org/officeDocument/2006/relationships/hyperlink" Target="https://youtu.be/CLYpRCRFmbs" TargetMode="External"/><Relationship Id="rId867" Type="http://schemas.openxmlformats.org/officeDocument/2006/relationships/hyperlink" Target="https://youtu.be/TZdGAcAUzNU" TargetMode="External"/><Relationship Id="rId866" Type="http://schemas.openxmlformats.org/officeDocument/2006/relationships/hyperlink" Target="https://youtu.be/l82KLXZ1XDk" TargetMode="External"/><Relationship Id="rId865" Type="http://schemas.openxmlformats.org/officeDocument/2006/relationships/hyperlink" Target="https://youtu.be/K7ixC96A64Q" TargetMode="External"/><Relationship Id="rId864" Type="http://schemas.openxmlformats.org/officeDocument/2006/relationships/hyperlink" Target="https://youtu.be/nzkSqjMN4_I" TargetMode="External"/><Relationship Id="rId863" Type="http://schemas.openxmlformats.org/officeDocument/2006/relationships/hyperlink" Target="https://youtu.be/ST-Vb2T3LYo" TargetMode="External"/><Relationship Id="rId862" Type="http://schemas.openxmlformats.org/officeDocument/2006/relationships/hyperlink" Target="https://youtu.be/ri1hexV5Vak" TargetMode="External"/><Relationship Id="rId861" Type="http://schemas.openxmlformats.org/officeDocument/2006/relationships/hyperlink" Target="https://youtu.be/TB95Y35Rukg" TargetMode="External"/><Relationship Id="rId860" Type="http://schemas.openxmlformats.org/officeDocument/2006/relationships/hyperlink" Target="https://youtu.be/LXCBkrkwQVs" TargetMode="External"/><Relationship Id="rId86" Type="http://schemas.openxmlformats.org/officeDocument/2006/relationships/hyperlink" Target="https://youtu.be/Nbk2lC8Ld_I" TargetMode="External"/><Relationship Id="rId859" Type="http://schemas.openxmlformats.org/officeDocument/2006/relationships/hyperlink" Target="https://youtu.be/fdL5TwWFot8" TargetMode="External"/><Relationship Id="rId858" Type="http://schemas.openxmlformats.org/officeDocument/2006/relationships/hyperlink" Target="https://youtu.be/rTpD7xQ8J5A" TargetMode="External"/><Relationship Id="rId857" Type="http://schemas.openxmlformats.org/officeDocument/2006/relationships/hyperlink" Target="https://youtu.be/K5bDYre8lhA" TargetMode="External"/><Relationship Id="rId856" Type="http://schemas.openxmlformats.org/officeDocument/2006/relationships/hyperlink" Target="https://youtu.be/h3zureJt6OU" TargetMode="External"/><Relationship Id="rId855" Type="http://schemas.openxmlformats.org/officeDocument/2006/relationships/hyperlink" Target="https://youtu.be/dX5BBCsDmjs" TargetMode="External"/><Relationship Id="rId854" Type="http://schemas.openxmlformats.org/officeDocument/2006/relationships/hyperlink" Target="https://youtu.be/UZxyXYZxi40" TargetMode="External"/><Relationship Id="rId853" Type="http://schemas.openxmlformats.org/officeDocument/2006/relationships/hyperlink" Target="https://youtu.be/-lfyou1MtQE" TargetMode="External"/><Relationship Id="rId852" Type="http://schemas.openxmlformats.org/officeDocument/2006/relationships/hyperlink" Target="https://youtu.be/cKgFnPPYxWg" TargetMode="External"/><Relationship Id="rId851" Type="http://schemas.openxmlformats.org/officeDocument/2006/relationships/hyperlink" Target="https://youtu.be/jYnWd-Ezy2k" TargetMode="External"/><Relationship Id="rId850" Type="http://schemas.openxmlformats.org/officeDocument/2006/relationships/hyperlink" Target="https://youtu.be/j7gnbHtNjOc" TargetMode="External"/><Relationship Id="rId85" Type="http://schemas.openxmlformats.org/officeDocument/2006/relationships/hyperlink" Target="https://youtu.be/_ZV0rrH2qRc" TargetMode="External"/><Relationship Id="rId849" Type="http://schemas.openxmlformats.org/officeDocument/2006/relationships/hyperlink" Target="https://youtu.be/VsvE2Lx7_bo" TargetMode="External"/><Relationship Id="rId848" Type="http://schemas.openxmlformats.org/officeDocument/2006/relationships/hyperlink" Target="https://youtu.be/IfFrQc5BYbE" TargetMode="External"/><Relationship Id="rId847" Type="http://schemas.openxmlformats.org/officeDocument/2006/relationships/hyperlink" Target="https://youtu.be/IfkXhwTILmU" TargetMode="External"/><Relationship Id="rId846" Type="http://schemas.openxmlformats.org/officeDocument/2006/relationships/hyperlink" Target="https://youtu.be/mHDeoUCskGQ" TargetMode="External"/><Relationship Id="rId845" Type="http://schemas.openxmlformats.org/officeDocument/2006/relationships/hyperlink" Target="https://youtu.be/kwsjPTcLm2k" TargetMode="External"/><Relationship Id="rId844" Type="http://schemas.openxmlformats.org/officeDocument/2006/relationships/hyperlink" Target="https://youtu.be/zPlAw2ERa9g" TargetMode="External"/><Relationship Id="rId843" Type="http://schemas.openxmlformats.org/officeDocument/2006/relationships/hyperlink" Target="https://youtu.be/ta6gXe5f6ho" TargetMode="External"/><Relationship Id="rId842" Type="http://schemas.openxmlformats.org/officeDocument/2006/relationships/hyperlink" Target="https://youtu.be/ppG3sau54D0" TargetMode="External"/><Relationship Id="rId841" Type="http://schemas.openxmlformats.org/officeDocument/2006/relationships/hyperlink" Target="https://youtu.be/nbSrJc_D_-Q" TargetMode="External"/><Relationship Id="rId840" Type="http://schemas.openxmlformats.org/officeDocument/2006/relationships/hyperlink" Target="https://youtu.be/nX_z6uhktmk" TargetMode="External"/><Relationship Id="rId84" Type="http://schemas.openxmlformats.org/officeDocument/2006/relationships/hyperlink" Target="https://youtu.be/oxayB4LGRLM" TargetMode="External"/><Relationship Id="rId839" Type="http://schemas.openxmlformats.org/officeDocument/2006/relationships/hyperlink" Target="https://youtu.be/m-HDOCzq3gs" TargetMode="External"/><Relationship Id="rId838" Type="http://schemas.openxmlformats.org/officeDocument/2006/relationships/hyperlink" Target="https://youtu.be/ianpgO18otE" TargetMode="External"/><Relationship Id="rId837" Type="http://schemas.openxmlformats.org/officeDocument/2006/relationships/hyperlink" Target="https://youtu.be/_G1uzpya4Qg" TargetMode="External"/><Relationship Id="rId836" Type="http://schemas.openxmlformats.org/officeDocument/2006/relationships/hyperlink" Target="https://youtu.be/ZMfbkCzzQUE" TargetMode="External"/><Relationship Id="rId835" Type="http://schemas.openxmlformats.org/officeDocument/2006/relationships/hyperlink" Target="https://youtu.be/Y_fcl-V3Mks" TargetMode="External"/><Relationship Id="rId834" Type="http://schemas.openxmlformats.org/officeDocument/2006/relationships/hyperlink" Target="https://youtu.be/P5yluCmrDuc" TargetMode="External"/><Relationship Id="rId833" Type="http://schemas.openxmlformats.org/officeDocument/2006/relationships/hyperlink" Target="https://youtu.be/Nh842WeFry8" TargetMode="External"/><Relationship Id="rId832" Type="http://schemas.openxmlformats.org/officeDocument/2006/relationships/hyperlink" Target="https://youtu.be/EdDV93vihWg" TargetMode="External"/><Relationship Id="rId831" Type="http://schemas.openxmlformats.org/officeDocument/2006/relationships/hyperlink" Target="https://youtu.be/8xVUih8wz64" TargetMode="External"/><Relationship Id="rId830" Type="http://schemas.openxmlformats.org/officeDocument/2006/relationships/hyperlink" Target="https://youtu.be/6rS8kXNOE0M" TargetMode="External"/><Relationship Id="rId83" Type="http://schemas.openxmlformats.org/officeDocument/2006/relationships/hyperlink" Target="https://youtu.be/fD8m1ElRD0Q" TargetMode="External"/><Relationship Id="rId829" Type="http://schemas.openxmlformats.org/officeDocument/2006/relationships/hyperlink" Target="https://youtu.be/5HfURv5DXCc" TargetMode="External"/><Relationship Id="rId828" Type="http://schemas.openxmlformats.org/officeDocument/2006/relationships/hyperlink" Target="https://youtu.be/xfY66jiNpTI" TargetMode="External"/><Relationship Id="rId827" Type="http://schemas.openxmlformats.org/officeDocument/2006/relationships/hyperlink" Target="https://youtu.be/uHFcf7PK2lI" TargetMode="External"/><Relationship Id="rId826" Type="http://schemas.openxmlformats.org/officeDocument/2006/relationships/hyperlink" Target="https://youtu.be/poEfTAtDklE" TargetMode="External"/><Relationship Id="rId825" Type="http://schemas.openxmlformats.org/officeDocument/2006/relationships/hyperlink" Target="https://youtu.be/neo018OswvE" TargetMode="External"/><Relationship Id="rId824" Type="http://schemas.openxmlformats.org/officeDocument/2006/relationships/hyperlink" Target="https://youtu.be/hDTBfAp1E4w" TargetMode="External"/><Relationship Id="rId823" Type="http://schemas.openxmlformats.org/officeDocument/2006/relationships/hyperlink" Target="https://youtu.be/ehn1Hzj98H8" TargetMode="External"/><Relationship Id="rId822" Type="http://schemas.openxmlformats.org/officeDocument/2006/relationships/hyperlink" Target="https://youtu.be/a1EClkQVO2E" TargetMode="External"/><Relationship Id="rId821" Type="http://schemas.openxmlformats.org/officeDocument/2006/relationships/hyperlink" Target="https://youtu.be/I9FBPih0t0s" TargetMode="External"/><Relationship Id="rId820" Type="http://schemas.openxmlformats.org/officeDocument/2006/relationships/hyperlink" Target="https://youtu.be/G-qo93oVXJM" TargetMode="External"/><Relationship Id="rId82" Type="http://schemas.openxmlformats.org/officeDocument/2006/relationships/hyperlink" Target="https://youtu.be/idNQEFEq7s0" TargetMode="External"/><Relationship Id="rId819" Type="http://schemas.openxmlformats.org/officeDocument/2006/relationships/hyperlink" Target="https://youtu.be/FdzjqO8icHs" TargetMode="External"/><Relationship Id="rId818" Type="http://schemas.openxmlformats.org/officeDocument/2006/relationships/hyperlink" Target="https://youtu.be/D_URqsXO3wk" TargetMode="External"/><Relationship Id="rId817" Type="http://schemas.openxmlformats.org/officeDocument/2006/relationships/hyperlink" Target="https://youtu.be/AocEAews8XI" TargetMode="External"/><Relationship Id="rId816" Type="http://schemas.openxmlformats.org/officeDocument/2006/relationships/hyperlink" Target="https://youtu.be/9W74e05PrQw" TargetMode="External"/><Relationship Id="rId815" Type="http://schemas.openxmlformats.org/officeDocument/2006/relationships/hyperlink" Target="https://youtu.be/9-ye1hG1-tM" TargetMode="External"/><Relationship Id="rId814" Type="http://schemas.openxmlformats.org/officeDocument/2006/relationships/hyperlink" Target="https://youtu.be/uqxQoYpi69w" TargetMode="External"/><Relationship Id="rId813" Type="http://schemas.openxmlformats.org/officeDocument/2006/relationships/hyperlink" Target="https://youtu.be/yc-Zv4oT1_I" TargetMode="External"/><Relationship Id="rId812" Type="http://schemas.openxmlformats.org/officeDocument/2006/relationships/hyperlink" Target="https://youtu.be/tFrQ84eKm8E" TargetMode="External"/><Relationship Id="rId811" Type="http://schemas.openxmlformats.org/officeDocument/2006/relationships/hyperlink" Target="https://youtu.be/lSybgZt6U5g" TargetMode="External"/><Relationship Id="rId810" Type="http://schemas.openxmlformats.org/officeDocument/2006/relationships/hyperlink" Target="https://youtu.be/RF-rgiRWKHo" TargetMode="External"/><Relationship Id="rId81" Type="http://schemas.openxmlformats.org/officeDocument/2006/relationships/hyperlink" Target="https://youtu.be/l5ClN31pxBk" TargetMode="External"/><Relationship Id="rId809" Type="http://schemas.openxmlformats.org/officeDocument/2006/relationships/hyperlink" Target="https://youtu.be/5vajW_Y8vkc" TargetMode="External"/><Relationship Id="rId808" Type="http://schemas.openxmlformats.org/officeDocument/2006/relationships/hyperlink" Target="https://youtu.be/51Y5XnxuOW4" TargetMode="External"/><Relationship Id="rId807" Type="http://schemas.openxmlformats.org/officeDocument/2006/relationships/hyperlink" Target="https://youtu.be/0O9Sa8af-As" TargetMode="External"/><Relationship Id="rId806" Type="http://schemas.openxmlformats.org/officeDocument/2006/relationships/hyperlink" Target="https://youtu.be/trftHxDONnM" TargetMode="External"/><Relationship Id="rId805" Type="http://schemas.openxmlformats.org/officeDocument/2006/relationships/hyperlink" Target="https://youtu.be/oSzUUSR2EEw" TargetMode="External"/><Relationship Id="rId804" Type="http://schemas.openxmlformats.org/officeDocument/2006/relationships/hyperlink" Target="https://youtu.be/gQWjb7LVcLU" TargetMode="External"/><Relationship Id="rId803" Type="http://schemas.openxmlformats.org/officeDocument/2006/relationships/hyperlink" Target="https://youtu.be/_aXy1Xm-iDc" TargetMode="External"/><Relationship Id="rId802" Type="http://schemas.openxmlformats.org/officeDocument/2006/relationships/hyperlink" Target="https://youtu.be/TF04hlktQp0" TargetMode="External"/><Relationship Id="rId801" Type="http://schemas.openxmlformats.org/officeDocument/2006/relationships/hyperlink" Target="https://youtu.be/SMFjAMY67VA" TargetMode="External"/><Relationship Id="rId800" Type="http://schemas.openxmlformats.org/officeDocument/2006/relationships/hyperlink" Target="https://youtu.be/RkDIO3E9gO0" TargetMode="External"/><Relationship Id="rId80" Type="http://schemas.openxmlformats.org/officeDocument/2006/relationships/hyperlink" Target="https://youtu.be/qF7lGCh7Yu4" TargetMode="External"/><Relationship Id="rId8" Type="http://schemas.openxmlformats.org/officeDocument/2006/relationships/hyperlink" Target="https://youtu.be/I6NuRrjPjuA" TargetMode="External"/><Relationship Id="rId799" Type="http://schemas.openxmlformats.org/officeDocument/2006/relationships/hyperlink" Target="https://youtu.be/F5xEGy8h6JI" TargetMode="External"/><Relationship Id="rId798" Type="http://schemas.openxmlformats.org/officeDocument/2006/relationships/hyperlink" Target="https://youtu.be/BIqkUo4y5-E" TargetMode="External"/><Relationship Id="rId797" Type="http://schemas.openxmlformats.org/officeDocument/2006/relationships/hyperlink" Target="https://youtu.be/5TZ7JKwKzMo" TargetMode="External"/><Relationship Id="rId796" Type="http://schemas.openxmlformats.org/officeDocument/2006/relationships/hyperlink" Target="https://youtu.be/YY8oMBRMUIc" TargetMode="External"/><Relationship Id="rId795" Type="http://schemas.openxmlformats.org/officeDocument/2006/relationships/hyperlink" Target="https://youtu.be/2JrQIDX_k-U" TargetMode="External"/><Relationship Id="rId794" Type="http://schemas.openxmlformats.org/officeDocument/2006/relationships/hyperlink" Target="https://youtu.be/4VGzz85aaso" TargetMode="External"/><Relationship Id="rId793" Type="http://schemas.openxmlformats.org/officeDocument/2006/relationships/hyperlink" Target="https://youtu.be/j7HsCaQm-6k" TargetMode="External"/><Relationship Id="rId792" Type="http://schemas.openxmlformats.org/officeDocument/2006/relationships/hyperlink" Target="https://youtu.be/sm5gSPx76K8" TargetMode="External"/><Relationship Id="rId791" Type="http://schemas.openxmlformats.org/officeDocument/2006/relationships/hyperlink" Target="https://youtu.be/l-UgUgkU88k" TargetMode="External"/><Relationship Id="rId790" Type="http://schemas.openxmlformats.org/officeDocument/2006/relationships/hyperlink" Target="https://youtu.be/xfd-xS6COwQ" TargetMode="External"/><Relationship Id="rId79" Type="http://schemas.openxmlformats.org/officeDocument/2006/relationships/hyperlink" Target="https://youtu.be/XEj8AIKpda8" TargetMode="External"/><Relationship Id="rId789" Type="http://schemas.openxmlformats.org/officeDocument/2006/relationships/hyperlink" Target="https://youtu.be/PCt1RAzSLu4" TargetMode="External"/><Relationship Id="rId788" Type="http://schemas.openxmlformats.org/officeDocument/2006/relationships/hyperlink" Target="https://youtu.be/ghzJplIxArE" TargetMode="External"/><Relationship Id="rId787" Type="http://schemas.openxmlformats.org/officeDocument/2006/relationships/hyperlink" Target="https://youtu.be/o6wrqgq5T9k" TargetMode="External"/><Relationship Id="rId786" Type="http://schemas.openxmlformats.org/officeDocument/2006/relationships/hyperlink" Target="https://youtu.be/OPCVMBD6MuA" TargetMode="External"/><Relationship Id="rId785" Type="http://schemas.openxmlformats.org/officeDocument/2006/relationships/hyperlink" Target="https://youtu.be/QgZAC4SdB7g" TargetMode="External"/><Relationship Id="rId784" Type="http://schemas.openxmlformats.org/officeDocument/2006/relationships/hyperlink" Target="https://youtu.be/w9rbDNF9uJo" TargetMode="External"/><Relationship Id="rId783" Type="http://schemas.openxmlformats.org/officeDocument/2006/relationships/hyperlink" Target="https://youtu.be/mh8uN8axIig" TargetMode="External"/><Relationship Id="rId782" Type="http://schemas.openxmlformats.org/officeDocument/2006/relationships/hyperlink" Target="https://youtu.be/1wqrwbP58hg" TargetMode="External"/><Relationship Id="rId781" Type="http://schemas.openxmlformats.org/officeDocument/2006/relationships/hyperlink" Target="https://youtu.be/IE0sl4uSHv4" TargetMode="External"/><Relationship Id="rId780" Type="http://schemas.openxmlformats.org/officeDocument/2006/relationships/hyperlink" Target="https://youtu.be/kPe7oBo_Lck" TargetMode="External"/><Relationship Id="rId78" Type="http://schemas.openxmlformats.org/officeDocument/2006/relationships/hyperlink" Target="https://youtu.be/LnIc6AYAoUw" TargetMode="External"/><Relationship Id="rId779" Type="http://schemas.openxmlformats.org/officeDocument/2006/relationships/hyperlink" Target="https://youtu.be/H99GHv9JmNg" TargetMode="External"/><Relationship Id="rId778" Type="http://schemas.openxmlformats.org/officeDocument/2006/relationships/hyperlink" Target="https://youtu.be/pg76c35rdgE" TargetMode="External"/><Relationship Id="rId777" Type="http://schemas.openxmlformats.org/officeDocument/2006/relationships/hyperlink" Target="https://youtu.be/iaQwF2L89Tw" TargetMode="External"/><Relationship Id="rId776" Type="http://schemas.openxmlformats.org/officeDocument/2006/relationships/hyperlink" Target="https://youtu.be/s5how5u29do" TargetMode="External"/><Relationship Id="rId775" Type="http://schemas.openxmlformats.org/officeDocument/2006/relationships/hyperlink" Target="https://youtu.be/sXtNtr9tOrE" TargetMode="External"/><Relationship Id="rId774" Type="http://schemas.openxmlformats.org/officeDocument/2006/relationships/hyperlink" Target="https://youtu.be/XfsoBCl6lGI" TargetMode="External"/><Relationship Id="rId773" Type="http://schemas.openxmlformats.org/officeDocument/2006/relationships/hyperlink" Target="https://youtu.be/PHCB9G960mw" TargetMode="External"/><Relationship Id="rId772" Type="http://schemas.openxmlformats.org/officeDocument/2006/relationships/hyperlink" Target="https://youtu.be/LUdfB3vVNa8" TargetMode="External"/><Relationship Id="rId771" Type="http://schemas.openxmlformats.org/officeDocument/2006/relationships/hyperlink" Target="https://youtu.be/IZaWP5PyGKc" TargetMode="External"/><Relationship Id="rId770" Type="http://schemas.openxmlformats.org/officeDocument/2006/relationships/hyperlink" Target="https://youtu.be/HQvY0mR0o5U" TargetMode="External"/><Relationship Id="rId77" Type="http://schemas.openxmlformats.org/officeDocument/2006/relationships/hyperlink" Target="https://youtu.be/xBDxzzOQ89U" TargetMode="External"/><Relationship Id="rId769" Type="http://schemas.openxmlformats.org/officeDocument/2006/relationships/hyperlink" Target="https://youtu.be/D6TMrLOncQk" TargetMode="External"/><Relationship Id="rId768" Type="http://schemas.openxmlformats.org/officeDocument/2006/relationships/hyperlink" Target="https://youtu.be/45WqUA8j6tA" TargetMode="External"/><Relationship Id="rId767" Type="http://schemas.openxmlformats.org/officeDocument/2006/relationships/hyperlink" Target="https://youtu.be/-hRL-EHEraA" TargetMode="External"/><Relationship Id="rId766" Type="http://schemas.openxmlformats.org/officeDocument/2006/relationships/hyperlink" Target="https://youtu.be/eojJmbdTYGU" TargetMode="External"/><Relationship Id="rId765" Type="http://schemas.openxmlformats.org/officeDocument/2006/relationships/hyperlink" Target="https://youtu.be/jCQYEa4H4dM" TargetMode="External"/><Relationship Id="rId764" Type="http://schemas.openxmlformats.org/officeDocument/2006/relationships/hyperlink" Target="https://youtu.be/VpdJEfXlITA" TargetMode="External"/><Relationship Id="rId763" Type="http://schemas.openxmlformats.org/officeDocument/2006/relationships/hyperlink" Target="https://youtu.be/Q0j556lmX28" TargetMode="External"/><Relationship Id="rId762" Type="http://schemas.openxmlformats.org/officeDocument/2006/relationships/hyperlink" Target="https://youtu.be/NN_kiZl2IHc" TargetMode="External"/><Relationship Id="rId761" Type="http://schemas.openxmlformats.org/officeDocument/2006/relationships/hyperlink" Target="https://youtu.be/EH5_ltPv58c" TargetMode="External"/><Relationship Id="rId760" Type="http://schemas.openxmlformats.org/officeDocument/2006/relationships/hyperlink" Target="https://youtu.be/vjY7DLMkAH0" TargetMode="External"/><Relationship Id="rId76" Type="http://schemas.openxmlformats.org/officeDocument/2006/relationships/hyperlink" Target="https://youtu.be/vHOvdbjsJuk" TargetMode="External"/><Relationship Id="rId759" Type="http://schemas.openxmlformats.org/officeDocument/2006/relationships/hyperlink" Target="https://youtu.be/s17SdkLj9Ls" TargetMode="External"/><Relationship Id="rId758" Type="http://schemas.openxmlformats.org/officeDocument/2006/relationships/hyperlink" Target="https://youtu.be/jgMn3jxv_Jg" TargetMode="External"/><Relationship Id="rId757" Type="http://schemas.openxmlformats.org/officeDocument/2006/relationships/hyperlink" Target="https://youtu.be/gatqMPu6GZU" TargetMode="External"/><Relationship Id="rId756" Type="http://schemas.openxmlformats.org/officeDocument/2006/relationships/hyperlink" Target="https://youtu.be/ejKwvAdw--k" TargetMode="External"/><Relationship Id="rId755" Type="http://schemas.openxmlformats.org/officeDocument/2006/relationships/hyperlink" Target="https://youtu.be/ce5bW-901o4" TargetMode="External"/><Relationship Id="rId754" Type="http://schemas.openxmlformats.org/officeDocument/2006/relationships/hyperlink" Target="https://youtu.be/J9CjsblnZNc" TargetMode="External"/><Relationship Id="rId753" Type="http://schemas.openxmlformats.org/officeDocument/2006/relationships/hyperlink" Target="https://youtu.be/GUEznSnBtio" TargetMode="External"/><Relationship Id="rId752" Type="http://schemas.openxmlformats.org/officeDocument/2006/relationships/hyperlink" Target="https://youtu.be/E5oncZ_7_A4" TargetMode="External"/><Relationship Id="rId751" Type="http://schemas.openxmlformats.org/officeDocument/2006/relationships/hyperlink" Target="https://youtu.be/CQ-888aBGao" TargetMode="External"/><Relationship Id="rId750" Type="http://schemas.openxmlformats.org/officeDocument/2006/relationships/hyperlink" Target="https://youtu.be/so6EButa0YE" TargetMode="External"/><Relationship Id="rId75" Type="http://schemas.openxmlformats.org/officeDocument/2006/relationships/hyperlink" Target="https://youtu.be/Z4GADQY7g7c" TargetMode="External"/><Relationship Id="rId749" Type="http://schemas.openxmlformats.org/officeDocument/2006/relationships/hyperlink" Target="https://youtu.be/oelp2Xmi03k" TargetMode="External"/><Relationship Id="rId748" Type="http://schemas.openxmlformats.org/officeDocument/2006/relationships/hyperlink" Target="https://youtu.be/anTfpHJEvDA" TargetMode="External"/><Relationship Id="rId747" Type="http://schemas.openxmlformats.org/officeDocument/2006/relationships/hyperlink" Target="https://youtu.be/TxIbaWhvx8A" TargetMode="External"/><Relationship Id="rId746" Type="http://schemas.openxmlformats.org/officeDocument/2006/relationships/hyperlink" Target="https://youtu.be/KqBNDF-S3P4" TargetMode="External"/><Relationship Id="rId745" Type="http://schemas.openxmlformats.org/officeDocument/2006/relationships/hyperlink" Target="https://youtu.be/HXVBxLq6Tvg" TargetMode="External"/><Relationship Id="rId744" Type="http://schemas.openxmlformats.org/officeDocument/2006/relationships/hyperlink" Target="https://youtu.be/1jhiSkLdW_A" TargetMode="External"/><Relationship Id="rId743" Type="http://schemas.openxmlformats.org/officeDocument/2006/relationships/hyperlink" Target="https://youtu.be/dmMffSklnyQ" TargetMode="External"/><Relationship Id="rId742" Type="http://schemas.openxmlformats.org/officeDocument/2006/relationships/hyperlink" Target="https://youtu.be/BdPKC8t3FYM" TargetMode="External"/><Relationship Id="rId741" Type="http://schemas.openxmlformats.org/officeDocument/2006/relationships/hyperlink" Target="https://youtu.be/40yWmT400d4" TargetMode="External"/><Relationship Id="rId740" Type="http://schemas.openxmlformats.org/officeDocument/2006/relationships/hyperlink" Target="https://youtu.be/gQsVW_4qg6g" TargetMode="External"/><Relationship Id="rId74" Type="http://schemas.openxmlformats.org/officeDocument/2006/relationships/hyperlink" Target="https://youtu.be/W9yzus_KELM" TargetMode="External"/><Relationship Id="rId739" Type="http://schemas.openxmlformats.org/officeDocument/2006/relationships/hyperlink" Target="https://youtu.be/idaRxQtcDcc" TargetMode="External"/><Relationship Id="rId738" Type="http://schemas.openxmlformats.org/officeDocument/2006/relationships/hyperlink" Target="https://youtu.be/Q7FAw9v0leQ" TargetMode="External"/><Relationship Id="rId737" Type="http://schemas.openxmlformats.org/officeDocument/2006/relationships/hyperlink" Target="https://youtu.be/-lvT6fBSGRc" TargetMode="External"/><Relationship Id="rId736" Type="http://schemas.openxmlformats.org/officeDocument/2006/relationships/hyperlink" Target="https://youtu.be/wxMZUz7p5Lw" TargetMode="External"/><Relationship Id="rId735" Type="http://schemas.openxmlformats.org/officeDocument/2006/relationships/hyperlink" Target="https://youtu.be/rVN-HY7mIJ8" TargetMode="External"/><Relationship Id="rId734" Type="http://schemas.openxmlformats.org/officeDocument/2006/relationships/hyperlink" Target="https://youtu.be/qSFpuVa47TI" TargetMode="External"/><Relationship Id="rId733" Type="http://schemas.openxmlformats.org/officeDocument/2006/relationships/hyperlink" Target="https://youtu.be/UU-y3PcNvt4" TargetMode="External"/><Relationship Id="rId732" Type="http://schemas.openxmlformats.org/officeDocument/2006/relationships/hyperlink" Target="https://youtu.be/3pTUkIxMzcc" TargetMode="External"/><Relationship Id="rId731" Type="http://schemas.openxmlformats.org/officeDocument/2006/relationships/hyperlink" Target="https://youtu.be/yxoOQAwNUFY" TargetMode="External"/><Relationship Id="rId730" Type="http://schemas.openxmlformats.org/officeDocument/2006/relationships/hyperlink" Target="https://youtu.be/udIs6kCOs54" TargetMode="External"/><Relationship Id="rId73" Type="http://schemas.openxmlformats.org/officeDocument/2006/relationships/hyperlink" Target="https://youtu.be/S-qLPagFJ90" TargetMode="External"/><Relationship Id="rId729" Type="http://schemas.openxmlformats.org/officeDocument/2006/relationships/hyperlink" Target="https://youtu.be/okegGSkGmBU" TargetMode="External"/><Relationship Id="rId728" Type="http://schemas.openxmlformats.org/officeDocument/2006/relationships/hyperlink" Target="https://youtu.be/U5nUmhxWz64" TargetMode="External"/><Relationship Id="rId727" Type="http://schemas.openxmlformats.org/officeDocument/2006/relationships/hyperlink" Target="https://youtu.be/Re_bV0zUpPg" TargetMode="External"/><Relationship Id="rId726" Type="http://schemas.openxmlformats.org/officeDocument/2006/relationships/hyperlink" Target="https://youtu.be/RAg1d2d3C84" TargetMode="External"/><Relationship Id="rId725" Type="http://schemas.openxmlformats.org/officeDocument/2006/relationships/hyperlink" Target="https://youtu.be/f6cZ5kW-V-k" TargetMode="External"/><Relationship Id="rId724" Type="http://schemas.openxmlformats.org/officeDocument/2006/relationships/hyperlink" Target="https://youtu.be/ZtxVeNhUg1c" TargetMode="External"/><Relationship Id="rId723" Type="http://schemas.openxmlformats.org/officeDocument/2006/relationships/hyperlink" Target="https://youtu.be/LoixhYdyhRU" TargetMode="External"/><Relationship Id="rId722" Type="http://schemas.openxmlformats.org/officeDocument/2006/relationships/hyperlink" Target="https://youtu.be/8YEhM_VRLLQ" TargetMode="External"/><Relationship Id="rId721" Type="http://schemas.openxmlformats.org/officeDocument/2006/relationships/hyperlink" Target="https://youtu.be/yMzl3lRcJUs" TargetMode="External"/><Relationship Id="rId720" Type="http://schemas.openxmlformats.org/officeDocument/2006/relationships/hyperlink" Target="https://youtu.be/voY11N-QBiY" TargetMode="External"/><Relationship Id="rId72" Type="http://schemas.openxmlformats.org/officeDocument/2006/relationships/hyperlink" Target="https://youtu.be/Qb9UPAFT0Sc" TargetMode="External"/><Relationship Id="rId719" Type="http://schemas.openxmlformats.org/officeDocument/2006/relationships/hyperlink" Target="https://youtu.be/Y4IFbH9sKmo" TargetMode="External"/><Relationship Id="rId718" Type="http://schemas.openxmlformats.org/officeDocument/2006/relationships/hyperlink" Target="https://youtu.be/9hvYVMEp9c4" TargetMode="External"/><Relationship Id="rId717" Type="http://schemas.openxmlformats.org/officeDocument/2006/relationships/hyperlink" Target="https://youtu.be/_rRBkU6koCQ" TargetMode="External"/><Relationship Id="rId716" Type="http://schemas.openxmlformats.org/officeDocument/2006/relationships/hyperlink" Target="https://youtu.be/YAi3wWPjuL8" TargetMode="External"/><Relationship Id="rId715" Type="http://schemas.openxmlformats.org/officeDocument/2006/relationships/hyperlink" Target="https://youtu.be/HUr-0WwtUQI" TargetMode="External"/><Relationship Id="rId714" Type="http://schemas.openxmlformats.org/officeDocument/2006/relationships/hyperlink" Target="https://youtu.be/0Fb17thGOaE" TargetMode="External"/><Relationship Id="rId713" Type="http://schemas.openxmlformats.org/officeDocument/2006/relationships/hyperlink" Target="https://youtu.be/56ComMNsYuI" TargetMode="External"/><Relationship Id="rId712" Type="http://schemas.openxmlformats.org/officeDocument/2006/relationships/hyperlink" Target="https://youtu.be/9bDHdtSnoG0" TargetMode="External"/><Relationship Id="rId711" Type="http://schemas.openxmlformats.org/officeDocument/2006/relationships/hyperlink" Target="https://youtu.be/xwhQ61APkFc" TargetMode="External"/><Relationship Id="rId710" Type="http://schemas.openxmlformats.org/officeDocument/2006/relationships/hyperlink" Target="https://youtu.be/uVPWFGD8EzY" TargetMode="External"/><Relationship Id="rId71" Type="http://schemas.openxmlformats.org/officeDocument/2006/relationships/hyperlink" Target="https://youtu.be/7sgRgHz1nBw" TargetMode="External"/><Relationship Id="rId709" Type="http://schemas.openxmlformats.org/officeDocument/2006/relationships/hyperlink" Target="https://youtu.be/nT85Wda4gUo" TargetMode="External"/><Relationship Id="rId708" Type="http://schemas.openxmlformats.org/officeDocument/2006/relationships/hyperlink" Target="https://youtu.be/eMgXNkZzG9E" TargetMode="External"/><Relationship Id="rId707" Type="http://schemas.openxmlformats.org/officeDocument/2006/relationships/hyperlink" Target="https://youtu.be/anwymb_v7Lg" TargetMode="External"/><Relationship Id="rId706" Type="http://schemas.openxmlformats.org/officeDocument/2006/relationships/hyperlink" Target="https://youtu.be/vDsKXGe9mX0" TargetMode="External"/><Relationship Id="rId705" Type="http://schemas.openxmlformats.org/officeDocument/2006/relationships/hyperlink" Target="https://youtu.be/pUNSKSpmK2g" TargetMode="External"/><Relationship Id="rId704" Type="http://schemas.openxmlformats.org/officeDocument/2006/relationships/hyperlink" Target="https://youtu.be/H4Ylp1_oJxk" TargetMode="External"/><Relationship Id="rId703" Type="http://schemas.openxmlformats.org/officeDocument/2006/relationships/hyperlink" Target="https://youtu.be/3ySsL3e7l-U" TargetMode="External"/><Relationship Id="rId702" Type="http://schemas.openxmlformats.org/officeDocument/2006/relationships/hyperlink" Target="https://youtu.be/1KuAxmxH_xY" TargetMode="External"/><Relationship Id="rId701" Type="http://schemas.openxmlformats.org/officeDocument/2006/relationships/hyperlink" Target="https://youtu.be/kd2xqC7GaSQ" TargetMode="External"/><Relationship Id="rId700" Type="http://schemas.openxmlformats.org/officeDocument/2006/relationships/hyperlink" Target="https://youtu.be/J5tqaANxgPM" TargetMode="External"/><Relationship Id="rId70" Type="http://schemas.openxmlformats.org/officeDocument/2006/relationships/hyperlink" Target="https://youtu.be/1_GR8zZixdM" TargetMode="External"/><Relationship Id="rId7" Type="http://schemas.openxmlformats.org/officeDocument/2006/relationships/hyperlink" Target="https://youtu.be/qRwgvmco_Ec" TargetMode="External"/><Relationship Id="rId699" Type="http://schemas.openxmlformats.org/officeDocument/2006/relationships/hyperlink" Target="https://youtu.be/dzfz4B7W7uA" TargetMode="External"/><Relationship Id="rId698" Type="http://schemas.openxmlformats.org/officeDocument/2006/relationships/hyperlink" Target="https://youtu.be/uaASGgY_RNM" TargetMode="External"/><Relationship Id="rId697" Type="http://schemas.openxmlformats.org/officeDocument/2006/relationships/hyperlink" Target="https://youtu.be/pO-w0RobL7w" TargetMode="External"/><Relationship Id="rId696" Type="http://schemas.openxmlformats.org/officeDocument/2006/relationships/hyperlink" Target="https://youtu.be/fUUJ4Cfkg_0" TargetMode="External"/><Relationship Id="rId695" Type="http://schemas.openxmlformats.org/officeDocument/2006/relationships/hyperlink" Target="https://youtu.be/bC_0R6Slnxg" TargetMode="External"/><Relationship Id="rId694" Type="http://schemas.openxmlformats.org/officeDocument/2006/relationships/hyperlink" Target="https://youtu.be/WarpctDyDi8" TargetMode="External"/><Relationship Id="rId693" Type="http://schemas.openxmlformats.org/officeDocument/2006/relationships/hyperlink" Target="https://youtu.be/JzhAjcbSupM" TargetMode="External"/><Relationship Id="rId692" Type="http://schemas.openxmlformats.org/officeDocument/2006/relationships/hyperlink" Target="https://youtu.be/xJD22jyv0C0" TargetMode="External"/><Relationship Id="rId691" Type="http://schemas.openxmlformats.org/officeDocument/2006/relationships/hyperlink" Target="https://youtu.be/huDYq9f-VE0" TargetMode="External"/><Relationship Id="rId690" Type="http://schemas.openxmlformats.org/officeDocument/2006/relationships/hyperlink" Target="https://youtu.be/g0EhzViu-FM" TargetMode="External"/><Relationship Id="rId69" Type="http://schemas.openxmlformats.org/officeDocument/2006/relationships/hyperlink" Target="https://youtu.be/84aH_OMLEZY" TargetMode="External"/><Relationship Id="rId689" Type="http://schemas.openxmlformats.org/officeDocument/2006/relationships/hyperlink" Target="https://youtu.be/UDSn33zpw_E" TargetMode="External"/><Relationship Id="rId688" Type="http://schemas.openxmlformats.org/officeDocument/2006/relationships/hyperlink" Target="https://youtu.be/80MdPtNSb9Y" TargetMode="External"/><Relationship Id="rId687" Type="http://schemas.openxmlformats.org/officeDocument/2006/relationships/hyperlink" Target="https://youtu.be/wlzjrvrtW50" TargetMode="External"/><Relationship Id="rId686" Type="http://schemas.openxmlformats.org/officeDocument/2006/relationships/hyperlink" Target="https://youtu.be/Sh4ox_CS3CE" TargetMode="External"/><Relationship Id="rId685" Type="http://schemas.openxmlformats.org/officeDocument/2006/relationships/hyperlink" Target="https://youtu.be/OdzFTrKrkAE" TargetMode="External"/><Relationship Id="rId684" Type="http://schemas.openxmlformats.org/officeDocument/2006/relationships/hyperlink" Target="https://youtu.be/A41NKfmTs0E" TargetMode="External"/><Relationship Id="rId683" Type="http://schemas.openxmlformats.org/officeDocument/2006/relationships/hyperlink" Target="https://youtu.be/VT2EfEMlJfw" TargetMode="External"/><Relationship Id="rId682" Type="http://schemas.openxmlformats.org/officeDocument/2006/relationships/hyperlink" Target="https://youtu.be/2PJKRWRDRZg" TargetMode="External"/><Relationship Id="rId681" Type="http://schemas.openxmlformats.org/officeDocument/2006/relationships/hyperlink" Target="https://youtu.be/xKB5BFT2wog" TargetMode="External"/><Relationship Id="rId680" Type="http://schemas.openxmlformats.org/officeDocument/2006/relationships/hyperlink" Target="https://youtu.be/pS_71RrunR8" TargetMode="External"/><Relationship Id="rId68" Type="http://schemas.openxmlformats.org/officeDocument/2006/relationships/hyperlink" Target="https://youtu.be/GxAEX34TXKc" TargetMode="External"/><Relationship Id="rId679" Type="http://schemas.openxmlformats.org/officeDocument/2006/relationships/hyperlink" Target="https://youtu.be/fCL97-FHGBM" TargetMode="External"/><Relationship Id="rId678" Type="http://schemas.openxmlformats.org/officeDocument/2006/relationships/hyperlink" Target="https://youtu.be/v8ZcNMEnBAA" TargetMode="External"/><Relationship Id="rId677" Type="http://schemas.openxmlformats.org/officeDocument/2006/relationships/hyperlink" Target="https://youtu.be/pHZb8SIXSgM" TargetMode="External"/><Relationship Id="rId676" Type="http://schemas.openxmlformats.org/officeDocument/2006/relationships/hyperlink" Target="https://youtu.be/SzUNOO7dL88" TargetMode="External"/><Relationship Id="rId675" Type="http://schemas.openxmlformats.org/officeDocument/2006/relationships/hyperlink" Target="https://youtu.be/HVd-o5S33ck" TargetMode="External"/><Relationship Id="rId674" Type="http://schemas.openxmlformats.org/officeDocument/2006/relationships/hyperlink" Target="https://youtu.be/ytze18geKYg" TargetMode="External"/><Relationship Id="rId673" Type="http://schemas.openxmlformats.org/officeDocument/2006/relationships/hyperlink" Target="https://youtu.be/d1-VW12GTOo" TargetMode="External"/><Relationship Id="rId672" Type="http://schemas.openxmlformats.org/officeDocument/2006/relationships/hyperlink" Target="https://youtu.be/NqwbVde_ieM" TargetMode="External"/><Relationship Id="rId671" Type="http://schemas.openxmlformats.org/officeDocument/2006/relationships/hyperlink" Target="https://youtu.be/y6oos7xBdBQ" TargetMode="External"/><Relationship Id="rId670" Type="http://schemas.openxmlformats.org/officeDocument/2006/relationships/hyperlink" Target="https://youtu.be/p8t_ZbxJfJk" TargetMode="External"/><Relationship Id="rId67" Type="http://schemas.openxmlformats.org/officeDocument/2006/relationships/hyperlink" Target="https://youtu.be/N-k59SRq8ik" TargetMode="External"/><Relationship Id="rId669" Type="http://schemas.openxmlformats.org/officeDocument/2006/relationships/hyperlink" Target="https://youtu.be/RvNVeAqV1B8" TargetMode="External"/><Relationship Id="rId668" Type="http://schemas.openxmlformats.org/officeDocument/2006/relationships/hyperlink" Target="https://youtu.be/5lSsbfrmSvY" TargetMode="External"/><Relationship Id="rId667" Type="http://schemas.openxmlformats.org/officeDocument/2006/relationships/hyperlink" Target="https://youtu.be/BfxjxHKnhxo" TargetMode="External"/><Relationship Id="rId666" Type="http://schemas.openxmlformats.org/officeDocument/2006/relationships/hyperlink" Target="https://youtu.be/7pWBXh0oRIA" TargetMode="External"/><Relationship Id="rId665" Type="http://schemas.openxmlformats.org/officeDocument/2006/relationships/hyperlink" Target="https://youtu.be/4LH8AwEiKoI" TargetMode="External"/><Relationship Id="rId664" Type="http://schemas.openxmlformats.org/officeDocument/2006/relationships/hyperlink" Target="https://youtu.be/urbFCyzJCnk" TargetMode="External"/><Relationship Id="rId663" Type="http://schemas.openxmlformats.org/officeDocument/2006/relationships/hyperlink" Target="https://youtu.be/ry6PhPYMCuA" TargetMode="External"/><Relationship Id="rId662" Type="http://schemas.openxmlformats.org/officeDocument/2006/relationships/hyperlink" Target="https://youtu.be/C_Zebr5swvg" TargetMode="External"/><Relationship Id="rId661" Type="http://schemas.openxmlformats.org/officeDocument/2006/relationships/hyperlink" Target="https://youtu.be/s4inAraXiew" TargetMode="External"/><Relationship Id="rId660" Type="http://schemas.openxmlformats.org/officeDocument/2006/relationships/hyperlink" Target="https://youtu.be/ZImNeOL0QwQ" TargetMode="External"/><Relationship Id="rId66" Type="http://schemas.openxmlformats.org/officeDocument/2006/relationships/hyperlink" Target="https://youtu.be/Nw-hTm7AqJA" TargetMode="External"/><Relationship Id="rId659" Type="http://schemas.openxmlformats.org/officeDocument/2006/relationships/hyperlink" Target="https://youtu.be/SpJZw-68QyE" TargetMode="External"/><Relationship Id="rId658" Type="http://schemas.openxmlformats.org/officeDocument/2006/relationships/hyperlink" Target="https://youtu.be/RQyck80kDvM" TargetMode="External"/><Relationship Id="rId657" Type="http://schemas.openxmlformats.org/officeDocument/2006/relationships/hyperlink" Target="https://youtu.be/-C-IsVNqyPw" TargetMode="External"/><Relationship Id="rId656" Type="http://schemas.openxmlformats.org/officeDocument/2006/relationships/hyperlink" Target="https://youtu.be/Q6T0iGbBevg" TargetMode="External"/><Relationship Id="rId655" Type="http://schemas.openxmlformats.org/officeDocument/2006/relationships/hyperlink" Target="https://youtu.be/0PMkxhBE4xg" TargetMode="External"/><Relationship Id="rId654" Type="http://schemas.openxmlformats.org/officeDocument/2006/relationships/hyperlink" Target="https://youtu.be/WGFaiPW289o" TargetMode="External"/><Relationship Id="rId653" Type="http://schemas.openxmlformats.org/officeDocument/2006/relationships/hyperlink" Target="https://youtu.be/Q-SDjO_mquA" TargetMode="External"/><Relationship Id="rId652" Type="http://schemas.openxmlformats.org/officeDocument/2006/relationships/hyperlink" Target="https://youtu.be/CHu_oIjKvN8" TargetMode="External"/><Relationship Id="rId651" Type="http://schemas.openxmlformats.org/officeDocument/2006/relationships/hyperlink" Target="https://youtu.be/MrDYaOYdYSI" TargetMode="External"/><Relationship Id="rId650" Type="http://schemas.openxmlformats.org/officeDocument/2006/relationships/hyperlink" Target="https://youtu.be/NmgL49SSTYA" TargetMode="External"/><Relationship Id="rId65" Type="http://schemas.openxmlformats.org/officeDocument/2006/relationships/hyperlink" Target="https://youtu.be/kRe9E3efRpk" TargetMode="External"/><Relationship Id="rId649" Type="http://schemas.openxmlformats.org/officeDocument/2006/relationships/hyperlink" Target="https://youtu.be/QJyDZVx2WD4" TargetMode="External"/><Relationship Id="rId648" Type="http://schemas.openxmlformats.org/officeDocument/2006/relationships/hyperlink" Target="https://youtu.be/sgEm6_uEc1k" TargetMode="External"/><Relationship Id="rId647" Type="http://schemas.openxmlformats.org/officeDocument/2006/relationships/hyperlink" Target="https://youtu.be/QdxhAhGG8u4" TargetMode="External"/><Relationship Id="rId646" Type="http://schemas.openxmlformats.org/officeDocument/2006/relationships/hyperlink" Target="https://youtu.be/sJq2kk222Cw" TargetMode="External"/><Relationship Id="rId645" Type="http://schemas.openxmlformats.org/officeDocument/2006/relationships/hyperlink" Target="https://youtu.be/eJlaBnXDyow" TargetMode="External"/><Relationship Id="rId644" Type="http://schemas.openxmlformats.org/officeDocument/2006/relationships/hyperlink" Target="https://youtu.be/kPGxvWz6LJ8" TargetMode="External"/><Relationship Id="rId643" Type="http://schemas.openxmlformats.org/officeDocument/2006/relationships/hyperlink" Target="https://youtu.be/wJZigIeeDzE" TargetMode="External"/><Relationship Id="rId642" Type="http://schemas.openxmlformats.org/officeDocument/2006/relationships/hyperlink" Target="https://youtu.be/7k_jCBYB0ac" TargetMode="External"/><Relationship Id="rId641" Type="http://schemas.openxmlformats.org/officeDocument/2006/relationships/hyperlink" Target="https://youtu.be/CbZmLi8hgwA" TargetMode="External"/><Relationship Id="rId640" Type="http://schemas.openxmlformats.org/officeDocument/2006/relationships/hyperlink" Target="https://youtu.be/rTMt2VBIU_s" TargetMode="External"/><Relationship Id="rId64" Type="http://schemas.openxmlformats.org/officeDocument/2006/relationships/hyperlink" Target="https://youtu.be/V_AxIpS-Mic" TargetMode="External"/><Relationship Id="rId639" Type="http://schemas.openxmlformats.org/officeDocument/2006/relationships/hyperlink" Target="https://youtu.be/8YD3dKALPVY" TargetMode="External"/><Relationship Id="rId638" Type="http://schemas.openxmlformats.org/officeDocument/2006/relationships/hyperlink" Target="https://youtu.be/yuL74BCeZ1Y" TargetMode="External"/><Relationship Id="rId637" Type="http://schemas.openxmlformats.org/officeDocument/2006/relationships/hyperlink" Target="https://youtu.be/K5YGeGem7vg" TargetMode="External"/><Relationship Id="rId636" Type="http://schemas.openxmlformats.org/officeDocument/2006/relationships/hyperlink" Target="https://youtu.be/g1uQ4Of8da4" TargetMode="External"/><Relationship Id="rId635" Type="http://schemas.openxmlformats.org/officeDocument/2006/relationships/hyperlink" Target="https://youtu.be/sO4vtD4DTCU" TargetMode="External"/><Relationship Id="rId634" Type="http://schemas.openxmlformats.org/officeDocument/2006/relationships/hyperlink" Target="https://youtu.be/914jh6dMWWI" TargetMode="External"/><Relationship Id="rId633" Type="http://schemas.openxmlformats.org/officeDocument/2006/relationships/hyperlink" Target="https://youtu.be/8MGQ6Q68JXs" TargetMode="External"/><Relationship Id="rId632" Type="http://schemas.openxmlformats.org/officeDocument/2006/relationships/hyperlink" Target="https://youtu.be/KHWyCPwjZmI" TargetMode="External"/><Relationship Id="rId631" Type="http://schemas.openxmlformats.org/officeDocument/2006/relationships/hyperlink" Target="https://youtu.be/vL0kCMO5k2Y" TargetMode="External"/><Relationship Id="rId630" Type="http://schemas.openxmlformats.org/officeDocument/2006/relationships/hyperlink" Target="https://youtu.be/JNGRdOyyv_o" TargetMode="External"/><Relationship Id="rId63" Type="http://schemas.openxmlformats.org/officeDocument/2006/relationships/hyperlink" Target="https://youtu.be/BYcMz4AwW8s" TargetMode="External"/><Relationship Id="rId629" Type="http://schemas.openxmlformats.org/officeDocument/2006/relationships/hyperlink" Target="https://youtu.be/9wqLvik8rjM" TargetMode="External"/><Relationship Id="rId628" Type="http://schemas.openxmlformats.org/officeDocument/2006/relationships/hyperlink" Target="https://youtu.be/FzEzQ_Kg2Rs" TargetMode="External"/><Relationship Id="rId627" Type="http://schemas.openxmlformats.org/officeDocument/2006/relationships/hyperlink" Target="https://youtu.be/6tMc_MJEDb0" TargetMode="External"/><Relationship Id="rId626" Type="http://schemas.openxmlformats.org/officeDocument/2006/relationships/hyperlink" Target="https://youtu.be/Yfu86sgZyYQ" TargetMode="External"/><Relationship Id="rId625" Type="http://schemas.openxmlformats.org/officeDocument/2006/relationships/hyperlink" Target="https://youtu.be/PdwHjZk1H2Q" TargetMode="External"/><Relationship Id="rId624" Type="http://schemas.openxmlformats.org/officeDocument/2006/relationships/hyperlink" Target="https://youtu.be/CSbiFOBmlNA" TargetMode="External"/><Relationship Id="rId623" Type="http://schemas.openxmlformats.org/officeDocument/2006/relationships/hyperlink" Target="https://youtu.be/_V12SatELyQ" TargetMode="External"/><Relationship Id="rId622" Type="http://schemas.openxmlformats.org/officeDocument/2006/relationships/hyperlink" Target="https://youtu.be/6EpW4Nv4obs" TargetMode="External"/><Relationship Id="rId621" Type="http://schemas.openxmlformats.org/officeDocument/2006/relationships/hyperlink" Target="https://youtu.be/8jwalX6lYVc" TargetMode="External"/><Relationship Id="rId620" Type="http://schemas.openxmlformats.org/officeDocument/2006/relationships/hyperlink" Target="https://youtu.be/WyGkRwE0OWg" TargetMode="External"/><Relationship Id="rId62" Type="http://schemas.openxmlformats.org/officeDocument/2006/relationships/hyperlink" Target="https://youtu.be/2VJalNIMVUw" TargetMode="External"/><Relationship Id="rId619" Type="http://schemas.openxmlformats.org/officeDocument/2006/relationships/hyperlink" Target="https://youtu.be/SpDMKROf2bA" TargetMode="External"/><Relationship Id="rId618" Type="http://schemas.openxmlformats.org/officeDocument/2006/relationships/hyperlink" Target="https://youtu.be/iO8c6oahhec" TargetMode="External"/><Relationship Id="rId617" Type="http://schemas.openxmlformats.org/officeDocument/2006/relationships/hyperlink" Target="https://youtu.be/WFfe_q_drRU" TargetMode="External"/><Relationship Id="rId616" Type="http://schemas.openxmlformats.org/officeDocument/2006/relationships/hyperlink" Target="https://youtu.be/gCs8k7Y9J4Y" TargetMode="External"/><Relationship Id="rId615" Type="http://schemas.openxmlformats.org/officeDocument/2006/relationships/hyperlink" Target="https://youtu.be/Q5CCrMeVRUE" TargetMode="External"/><Relationship Id="rId614" Type="http://schemas.openxmlformats.org/officeDocument/2006/relationships/hyperlink" Target="https://youtu.be/i1NQEdwUVSc" TargetMode="External"/><Relationship Id="rId613" Type="http://schemas.openxmlformats.org/officeDocument/2006/relationships/hyperlink" Target="https://youtu.be/htIsTB78AUU" TargetMode="External"/><Relationship Id="rId612" Type="http://schemas.openxmlformats.org/officeDocument/2006/relationships/hyperlink" Target="https://youtu.be/9Y_2c0n0EXs" TargetMode="External"/><Relationship Id="rId611" Type="http://schemas.openxmlformats.org/officeDocument/2006/relationships/hyperlink" Target="https://youtu.be/jNQjP8I3xEQ" TargetMode="External"/><Relationship Id="rId610" Type="http://schemas.openxmlformats.org/officeDocument/2006/relationships/hyperlink" Target="https://youtu.be/1iVyJLb9Rag" TargetMode="External"/><Relationship Id="rId61" Type="http://schemas.openxmlformats.org/officeDocument/2006/relationships/hyperlink" Target="https://youtu.be/NDIVBiraVA4" TargetMode="External"/><Relationship Id="rId609" Type="http://schemas.openxmlformats.org/officeDocument/2006/relationships/hyperlink" Target="https://youtu.be/HfZEeMFgDLc" TargetMode="External"/><Relationship Id="rId608" Type="http://schemas.openxmlformats.org/officeDocument/2006/relationships/hyperlink" Target="https://youtu.be/Dy1di0t1Isk" TargetMode="External"/><Relationship Id="rId607" Type="http://schemas.openxmlformats.org/officeDocument/2006/relationships/hyperlink" Target="https://youtu.be/XDelia_pU2E" TargetMode="External"/><Relationship Id="rId606" Type="http://schemas.openxmlformats.org/officeDocument/2006/relationships/hyperlink" Target="https://youtu.be/YlVHuI04_Wo" TargetMode="External"/><Relationship Id="rId605" Type="http://schemas.openxmlformats.org/officeDocument/2006/relationships/hyperlink" Target="https://youtu.be/hYmRrpBQJP0" TargetMode="External"/><Relationship Id="rId604" Type="http://schemas.openxmlformats.org/officeDocument/2006/relationships/hyperlink" Target="https://youtu.be/JHbU8QCNv2o" TargetMode="External"/><Relationship Id="rId603" Type="http://schemas.openxmlformats.org/officeDocument/2006/relationships/hyperlink" Target="https://youtu.be/Wx2_67NE4HI" TargetMode="External"/><Relationship Id="rId602" Type="http://schemas.openxmlformats.org/officeDocument/2006/relationships/hyperlink" Target="https://youtu.be/-SmLrKS7POA" TargetMode="External"/><Relationship Id="rId601" Type="http://schemas.openxmlformats.org/officeDocument/2006/relationships/hyperlink" Target="https://youtu.be/61cyMUoyUxY" TargetMode="External"/><Relationship Id="rId600" Type="http://schemas.openxmlformats.org/officeDocument/2006/relationships/hyperlink" Target="https://youtu.be/JZEsMRrtRFA" TargetMode="External"/><Relationship Id="rId60" Type="http://schemas.openxmlformats.org/officeDocument/2006/relationships/hyperlink" Target="https://youtu.be/NMGMhTlOcfA" TargetMode="External"/><Relationship Id="rId6" Type="http://schemas.openxmlformats.org/officeDocument/2006/relationships/hyperlink" Target="https://youtu.be/amLtOZF-FvM" TargetMode="External"/><Relationship Id="rId599" Type="http://schemas.openxmlformats.org/officeDocument/2006/relationships/hyperlink" Target="https://youtu.be/IxnZfpz-ESE" TargetMode="External"/><Relationship Id="rId598" Type="http://schemas.openxmlformats.org/officeDocument/2006/relationships/hyperlink" Target="https://youtu.be/CclVjZsgLXg" TargetMode="External"/><Relationship Id="rId597" Type="http://schemas.openxmlformats.org/officeDocument/2006/relationships/hyperlink" Target="https://youtu.be/5vQpkV6AOjo" TargetMode="External"/><Relationship Id="rId596" Type="http://schemas.openxmlformats.org/officeDocument/2006/relationships/hyperlink" Target="https://youtu.be/CTwqqvs9OQk" TargetMode="External"/><Relationship Id="rId595" Type="http://schemas.openxmlformats.org/officeDocument/2006/relationships/hyperlink" Target="https://youtu.be/C1vXlmIklKM" TargetMode="External"/><Relationship Id="rId594" Type="http://schemas.openxmlformats.org/officeDocument/2006/relationships/hyperlink" Target="https://youtu.be/pCQij6f-WMw" TargetMode="External"/><Relationship Id="rId593" Type="http://schemas.openxmlformats.org/officeDocument/2006/relationships/hyperlink" Target="https://youtu.be/zfcWPAfIVtY" TargetMode="External"/><Relationship Id="rId592" Type="http://schemas.openxmlformats.org/officeDocument/2006/relationships/hyperlink" Target="https://youtu.be/AvQlaNpulsU" TargetMode="External"/><Relationship Id="rId591" Type="http://schemas.openxmlformats.org/officeDocument/2006/relationships/hyperlink" Target="https://youtu.be/ZtNdAfp1Ycw" TargetMode="External"/><Relationship Id="rId590" Type="http://schemas.openxmlformats.org/officeDocument/2006/relationships/hyperlink" Target="https://youtu.be/6im2KtNHwpk" TargetMode="External"/><Relationship Id="rId59" Type="http://schemas.openxmlformats.org/officeDocument/2006/relationships/hyperlink" Target="https://youtu.be/tXR9Z6ZaBIw" TargetMode="External"/><Relationship Id="rId589" Type="http://schemas.openxmlformats.org/officeDocument/2006/relationships/hyperlink" Target="https://youtu.be/4oHqZnSl3g4" TargetMode="External"/><Relationship Id="rId588" Type="http://schemas.openxmlformats.org/officeDocument/2006/relationships/hyperlink" Target="https://youtu.be/blce7uIOWHA" TargetMode="External"/><Relationship Id="rId587" Type="http://schemas.openxmlformats.org/officeDocument/2006/relationships/hyperlink" Target="https://youtu.be/prLWbEDVCAI" TargetMode="External"/><Relationship Id="rId586" Type="http://schemas.openxmlformats.org/officeDocument/2006/relationships/hyperlink" Target="https://youtu.be/wkLfThXax8U" TargetMode="External"/><Relationship Id="rId585" Type="http://schemas.openxmlformats.org/officeDocument/2006/relationships/hyperlink" Target="https://youtu.be/kBg4D9qyfeQ" TargetMode="External"/><Relationship Id="rId584" Type="http://schemas.openxmlformats.org/officeDocument/2006/relationships/hyperlink" Target="https://youtu.be/5UQD581NSB0" TargetMode="External"/><Relationship Id="rId583" Type="http://schemas.openxmlformats.org/officeDocument/2006/relationships/hyperlink" Target="https://youtu.be/9h-8YxRv7DU" TargetMode="External"/><Relationship Id="rId582" Type="http://schemas.openxmlformats.org/officeDocument/2006/relationships/hyperlink" Target="https://youtu.be/kCkVENrB0jY" TargetMode="External"/><Relationship Id="rId581" Type="http://schemas.openxmlformats.org/officeDocument/2006/relationships/hyperlink" Target="https://youtu.be/UnvWSrrZCrw" TargetMode="External"/><Relationship Id="rId580" Type="http://schemas.openxmlformats.org/officeDocument/2006/relationships/hyperlink" Target="https://youtu.be/yu1PUcfqpvQ" TargetMode="External"/><Relationship Id="rId58" Type="http://schemas.openxmlformats.org/officeDocument/2006/relationships/hyperlink" Target="https://youtu.be/z-K8zW_9wb0" TargetMode="External"/><Relationship Id="rId579" Type="http://schemas.openxmlformats.org/officeDocument/2006/relationships/hyperlink" Target="https://youtu.be/kwaDd-wDfiQ" TargetMode="External"/><Relationship Id="rId578" Type="http://schemas.openxmlformats.org/officeDocument/2006/relationships/hyperlink" Target="https://youtu.be/FFJRqz37JNs" TargetMode="External"/><Relationship Id="rId577" Type="http://schemas.openxmlformats.org/officeDocument/2006/relationships/hyperlink" Target="https://youtu.be/OmDEfF8KfO0" TargetMode="External"/><Relationship Id="rId576" Type="http://schemas.openxmlformats.org/officeDocument/2006/relationships/hyperlink" Target="https://youtu.be/dGP-loG1onY" TargetMode="External"/><Relationship Id="rId575" Type="http://schemas.openxmlformats.org/officeDocument/2006/relationships/hyperlink" Target="https://youtu.be/XVZnCzqCMwc" TargetMode="External"/><Relationship Id="rId574" Type="http://schemas.openxmlformats.org/officeDocument/2006/relationships/hyperlink" Target="https://youtu.be/bIepFt6j7zA" TargetMode="External"/><Relationship Id="rId573" Type="http://schemas.openxmlformats.org/officeDocument/2006/relationships/hyperlink" Target="https://youtu.be/U3vdhqdkFA4" TargetMode="External"/><Relationship Id="rId572" Type="http://schemas.openxmlformats.org/officeDocument/2006/relationships/hyperlink" Target="https://youtu.be/IAVaaiuDU7U" TargetMode="External"/><Relationship Id="rId571" Type="http://schemas.openxmlformats.org/officeDocument/2006/relationships/hyperlink" Target="https://youtu.be/wpzTZ8-lvFQ" TargetMode="External"/><Relationship Id="rId570" Type="http://schemas.openxmlformats.org/officeDocument/2006/relationships/hyperlink" Target="https://youtu.be/9e1gqZzFM2A" TargetMode="External"/><Relationship Id="rId57" Type="http://schemas.openxmlformats.org/officeDocument/2006/relationships/hyperlink" Target="https://youtu.be/y7aqyv7qnQc" TargetMode="External"/><Relationship Id="rId569" Type="http://schemas.openxmlformats.org/officeDocument/2006/relationships/hyperlink" Target="https://youtu.be/sGEVfWsK-P0" TargetMode="External"/><Relationship Id="rId568" Type="http://schemas.openxmlformats.org/officeDocument/2006/relationships/hyperlink" Target="https://youtu.be/mOgnwuse7fg" TargetMode="External"/><Relationship Id="rId567" Type="http://schemas.openxmlformats.org/officeDocument/2006/relationships/hyperlink" Target="https://youtu.be/kn7FdUCtwTg" TargetMode="External"/><Relationship Id="rId566" Type="http://schemas.openxmlformats.org/officeDocument/2006/relationships/hyperlink" Target="https://youtu.be/FKvyR4HPFNI" TargetMode="External"/><Relationship Id="rId565" Type="http://schemas.openxmlformats.org/officeDocument/2006/relationships/hyperlink" Target="https://youtu.be/rABX3IoNZSI" TargetMode="External"/><Relationship Id="rId564" Type="http://schemas.openxmlformats.org/officeDocument/2006/relationships/hyperlink" Target="https://youtu.be/eYXMMHeXLWM" TargetMode="External"/><Relationship Id="rId563" Type="http://schemas.openxmlformats.org/officeDocument/2006/relationships/hyperlink" Target="https://youtu.be/3gXBJovO0lU" TargetMode="External"/><Relationship Id="rId562" Type="http://schemas.openxmlformats.org/officeDocument/2006/relationships/hyperlink" Target="https://youtu.be/QGmw1Xsh-SE" TargetMode="External"/><Relationship Id="rId561" Type="http://schemas.openxmlformats.org/officeDocument/2006/relationships/hyperlink" Target="https://youtu.be/gSuKjQJk9BY" TargetMode="External"/><Relationship Id="rId560" Type="http://schemas.openxmlformats.org/officeDocument/2006/relationships/hyperlink" Target="https://youtu.be/w8CdTc2o_YQ" TargetMode="External"/><Relationship Id="rId56" Type="http://schemas.openxmlformats.org/officeDocument/2006/relationships/hyperlink" Target="https://youtu.be/vfZMsC5Zp-k" TargetMode="External"/><Relationship Id="rId559" Type="http://schemas.openxmlformats.org/officeDocument/2006/relationships/hyperlink" Target="https://youtu.be/l4UoSTInSPQ" TargetMode="External"/><Relationship Id="rId558" Type="http://schemas.openxmlformats.org/officeDocument/2006/relationships/hyperlink" Target="https://youtu.be/LadfBTJSNRM" TargetMode="External"/><Relationship Id="rId557" Type="http://schemas.openxmlformats.org/officeDocument/2006/relationships/hyperlink" Target="https://youtu.be/LKJZyQUh4JI" TargetMode="External"/><Relationship Id="rId556" Type="http://schemas.openxmlformats.org/officeDocument/2006/relationships/hyperlink" Target="https://youtu.be/JD9UDLnm6E8" TargetMode="External"/><Relationship Id="rId555" Type="http://schemas.openxmlformats.org/officeDocument/2006/relationships/hyperlink" Target="https://youtu.be/5Q-EY2OgbJk" TargetMode="External"/><Relationship Id="rId554" Type="http://schemas.openxmlformats.org/officeDocument/2006/relationships/hyperlink" Target="https://youtu.be/yfYofAJIg4g" TargetMode="External"/><Relationship Id="rId553" Type="http://schemas.openxmlformats.org/officeDocument/2006/relationships/hyperlink" Target="https://youtu.be/tTqQMIe8Xns" TargetMode="External"/><Relationship Id="rId552" Type="http://schemas.openxmlformats.org/officeDocument/2006/relationships/hyperlink" Target="https://youtu.be/UsoNZ00SNfw" TargetMode="External"/><Relationship Id="rId551" Type="http://schemas.openxmlformats.org/officeDocument/2006/relationships/hyperlink" Target="https://youtu.be/SSNONC1d7uU" TargetMode="External"/><Relationship Id="rId550" Type="http://schemas.openxmlformats.org/officeDocument/2006/relationships/hyperlink" Target="https://youtu.be/OqbtenSf_K4" TargetMode="External"/><Relationship Id="rId55" Type="http://schemas.openxmlformats.org/officeDocument/2006/relationships/hyperlink" Target="https://youtu.be/ScTfbgxcarw" TargetMode="External"/><Relationship Id="rId549" Type="http://schemas.openxmlformats.org/officeDocument/2006/relationships/hyperlink" Target="https://youtu.be/fg9IqaEgrp0" TargetMode="External"/><Relationship Id="rId548" Type="http://schemas.openxmlformats.org/officeDocument/2006/relationships/hyperlink" Target="https://youtu.be/IntTqDpqmis" TargetMode="External"/><Relationship Id="rId547" Type="http://schemas.openxmlformats.org/officeDocument/2006/relationships/hyperlink" Target="https://youtu.be/7U_3gGjhjwQ" TargetMode="External"/><Relationship Id="rId546" Type="http://schemas.openxmlformats.org/officeDocument/2006/relationships/hyperlink" Target="https://youtu.be/Gub4fCdwQO4" TargetMode="External"/><Relationship Id="rId545" Type="http://schemas.openxmlformats.org/officeDocument/2006/relationships/hyperlink" Target="https://youtu.be/lM2ejCUMNXk" TargetMode="External"/><Relationship Id="rId544" Type="http://schemas.openxmlformats.org/officeDocument/2006/relationships/hyperlink" Target="https://youtu.be/hrBC5oOwSwI" TargetMode="External"/><Relationship Id="rId543" Type="http://schemas.openxmlformats.org/officeDocument/2006/relationships/hyperlink" Target="https://youtu.be/aYuzZswxTGM" TargetMode="External"/><Relationship Id="rId542" Type="http://schemas.openxmlformats.org/officeDocument/2006/relationships/hyperlink" Target="https://youtu.be/h7Uwg-eRGSQ" TargetMode="External"/><Relationship Id="rId541" Type="http://schemas.openxmlformats.org/officeDocument/2006/relationships/hyperlink" Target="https://youtu.be/BLENkDBKkmI" TargetMode="External"/><Relationship Id="rId540" Type="http://schemas.openxmlformats.org/officeDocument/2006/relationships/hyperlink" Target="https://youtu.be/W4ofYRd_zyo" TargetMode="External"/><Relationship Id="rId54" Type="http://schemas.openxmlformats.org/officeDocument/2006/relationships/hyperlink" Target="https://youtu.be/-vGcEm7xTEY" TargetMode="External"/><Relationship Id="rId539" Type="http://schemas.openxmlformats.org/officeDocument/2006/relationships/hyperlink" Target="https://youtu.be/kxMYx9gQ2rU" TargetMode="External"/><Relationship Id="rId538" Type="http://schemas.openxmlformats.org/officeDocument/2006/relationships/hyperlink" Target="https://youtu.be/4H-ZICbssjs" TargetMode="External"/><Relationship Id="rId537" Type="http://schemas.openxmlformats.org/officeDocument/2006/relationships/hyperlink" Target="https://youtu.be/br64mZsIQWw" TargetMode="External"/><Relationship Id="rId536" Type="http://schemas.openxmlformats.org/officeDocument/2006/relationships/hyperlink" Target="https://youtu.be/1kYRv63pRrE" TargetMode="External"/><Relationship Id="rId535" Type="http://schemas.openxmlformats.org/officeDocument/2006/relationships/hyperlink" Target="https://youtu.be/ZYnSMwOEjEM" TargetMode="External"/><Relationship Id="rId534" Type="http://schemas.openxmlformats.org/officeDocument/2006/relationships/hyperlink" Target="https://youtu.be/PmsBdWcidLM" TargetMode="External"/><Relationship Id="rId533" Type="http://schemas.openxmlformats.org/officeDocument/2006/relationships/hyperlink" Target="https://youtu.be/3Wg5eYELXsQ" TargetMode="External"/><Relationship Id="rId532" Type="http://schemas.openxmlformats.org/officeDocument/2006/relationships/hyperlink" Target="https://youtu.be/u5R0ptE7cNI" TargetMode="External"/><Relationship Id="rId531" Type="http://schemas.openxmlformats.org/officeDocument/2006/relationships/hyperlink" Target="https://youtu.be/l1_ScTljV50" TargetMode="External"/><Relationship Id="rId530" Type="http://schemas.openxmlformats.org/officeDocument/2006/relationships/hyperlink" Target="https://youtu.be/d1EsVqC0geA" TargetMode="External"/><Relationship Id="rId53" Type="http://schemas.openxmlformats.org/officeDocument/2006/relationships/hyperlink" Target="https://youtu.be/h1enXkuZArA" TargetMode="External"/><Relationship Id="rId529" Type="http://schemas.openxmlformats.org/officeDocument/2006/relationships/hyperlink" Target="https://youtu.be/c0nCadm8VdI" TargetMode="External"/><Relationship Id="rId528" Type="http://schemas.openxmlformats.org/officeDocument/2006/relationships/hyperlink" Target="https://youtu.be/I6SefnJIbXw" TargetMode="External"/><Relationship Id="rId527" Type="http://schemas.openxmlformats.org/officeDocument/2006/relationships/hyperlink" Target="https://youtu.be/Gvw-wDC48j4" TargetMode="External"/><Relationship Id="rId526" Type="http://schemas.openxmlformats.org/officeDocument/2006/relationships/hyperlink" Target="https://youtu.be/GVGEEIqR25k" TargetMode="External"/><Relationship Id="rId525" Type="http://schemas.openxmlformats.org/officeDocument/2006/relationships/hyperlink" Target="https://youtu.be/0X7Mt6u3S5M" TargetMode="External"/><Relationship Id="rId524" Type="http://schemas.openxmlformats.org/officeDocument/2006/relationships/hyperlink" Target="https://youtu.be/k64aARItHlI" TargetMode="External"/><Relationship Id="rId523" Type="http://schemas.openxmlformats.org/officeDocument/2006/relationships/hyperlink" Target="https://youtu.be/X8iWAJqG09U" TargetMode="External"/><Relationship Id="rId522" Type="http://schemas.openxmlformats.org/officeDocument/2006/relationships/hyperlink" Target="https://youtu.be/VcBte2knq-Q" TargetMode="External"/><Relationship Id="rId521" Type="http://schemas.openxmlformats.org/officeDocument/2006/relationships/hyperlink" Target="https://youtu.be/57F6v6lYqoc" TargetMode="External"/><Relationship Id="rId520" Type="http://schemas.openxmlformats.org/officeDocument/2006/relationships/hyperlink" Target="https://youtu.be/y6r9VAzbcE4" TargetMode="External"/><Relationship Id="rId52" Type="http://schemas.openxmlformats.org/officeDocument/2006/relationships/hyperlink" Target="https://youtu.be/go2FCouhJTY" TargetMode="External"/><Relationship Id="rId519" Type="http://schemas.openxmlformats.org/officeDocument/2006/relationships/hyperlink" Target="https://youtu.be/CWo81diwBAA" TargetMode="External"/><Relationship Id="rId518" Type="http://schemas.openxmlformats.org/officeDocument/2006/relationships/hyperlink" Target="https://youtu.be/nlFMjW3JHQI" TargetMode="External"/><Relationship Id="rId517" Type="http://schemas.openxmlformats.org/officeDocument/2006/relationships/hyperlink" Target="https://youtu.be/ohmtTWCD4mw" TargetMode="External"/><Relationship Id="rId516" Type="http://schemas.openxmlformats.org/officeDocument/2006/relationships/hyperlink" Target="https://youtu.be/TNyabL8rCN0" TargetMode="External"/><Relationship Id="rId515" Type="http://schemas.openxmlformats.org/officeDocument/2006/relationships/hyperlink" Target="https://youtu.be/f5mt02r3CTo" TargetMode="External"/><Relationship Id="rId514" Type="http://schemas.openxmlformats.org/officeDocument/2006/relationships/hyperlink" Target="https://youtu.be/OxMpryo6oNw" TargetMode="External"/><Relationship Id="rId513" Type="http://schemas.openxmlformats.org/officeDocument/2006/relationships/hyperlink" Target="https://youtu.be/1CmhAW6t0Ms" TargetMode="External"/><Relationship Id="rId512" Type="http://schemas.openxmlformats.org/officeDocument/2006/relationships/hyperlink" Target="https://youtu.be/3jq0Cbzk6Ls" TargetMode="External"/><Relationship Id="rId511" Type="http://schemas.openxmlformats.org/officeDocument/2006/relationships/hyperlink" Target="https://youtu.be/HJiEfLDOlzQ" TargetMode="External"/><Relationship Id="rId510" Type="http://schemas.openxmlformats.org/officeDocument/2006/relationships/hyperlink" Target="https://youtu.be/jsr5G8h-3Xw" TargetMode="External"/><Relationship Id="rId51" Type="http://schemas.openxmlformats.org/officeDocument/2006/relationships/hyperlink" Target="https://youtu.be/A2z-dgChINw" TargetMode="External"/><Relationship Id="rId509" Type="http://schemas.openxmlformats.org/officeDocument/2006/relationships/hyperlink" Target="https://youtu.be/tB9bEF6yB4o" TargetMode="External"/><Relationship Id="rId508" Type="http://schemas.openxmlformats.org/officeDocument/2006/relationships/hyperlink" Target="https://youtu.be/uaF2p01ZKXE" TargetMode="External"/><Relationship Id="rId507" Type="http://schemas.openxmlformats.org/officeDocument/2006/relationships/hyperlink" Target="https://youtu.be/FpQDGBRf-S8" TargetMode="External"/><Relationship Id="rId506" Type="http://schemas.openxmlformats.org/officeDocument/2006/relationships/hyperlink" Target="https://youtu.be/80YQmHce6fs" TargetMode="External"/><Relationship Id="rId505" Type="http://schemas.openxmlformats.org/officeDocument/2006/relationships/hyperlink" Target="https://youtu.be/83U90pY9Ols" TargetMode="External"/><Relationship Id="rId504" Type="http://schemas.openxmlformats.org/officeDocument/2006/relationships/hyperlink" Target="https://youtu.be/yxyjX0Z4z1o" TargetMode="External"/><Relationship Id="rId503" Type="http://schemas.openxmlformats.org/officeDocument/2006/relationships/hyperlink" Target="https://youtu.be/UhxshIjS9kY" TargetMode="External"/><Relationship Id="rId502" Type="http://schemas.openxmlformats.org/officeDocument/2006/relationships/hyperlink" Target="https://youtu.be/Nn7jqOTQuZw" TargetMode="External"/><Relationship Id="rId501" Type="http://schemas.openxmlformats.org/officeDocument/2006/relationships/hyperlink" Target="https://youtu.be/eKNmD3yOpVA" TargetMode="External"/><Relationship Id="rId500" Type="http://schemas.openxmlformats.org/officeDocument/2006/relationships/hyperlink" Target="https://youtu.be/amQQtG_5FXo" TargetMode="External"/><Relationship Id="rId50" Type="http://schemas.openxmlformats.org/officeDocument/2006/relationships/hyperlink" Target="https://youtu.be/LLKGosgMTIs" TargetMode="External"/><Relationship Id="rId5" Type="http://schemas.openxmlformats.org/officeDocument/2006/relationships/hyperlink" Target="https://youtu.be/TZY6ix3Q8iE" TargetMode="External"/><Relationship Id="rId499" Type="http://schemas.openxmlformats.org/officeDocument/2006/relationships/hyperlink" Target="https://youtu.be/wddmqObP4e4" TargetMode="External"/><Relationship Id="rId498" Type="http://schemas.openxmlformats.org/officeDocument/2006/relationships/hyperlink" Target="https://youtu.be/YeGCdKSCHis" TargetMode="External"/><Relationship Id="rId497" Type="http://schemas.openxmlformats.org/officeDocument/2006/relationships/hyperlink" Target="https://youtu.be/jr2r4sQHS40" TargetMode="External"/><Relationship Id="rId496" Type="http://schemas.openxmlformats.org/officeDocument/2006/relationships/hyperlink" Target="https://youtu.be/acUu1mGAlyo" TargetMode="External"/><Relationship Id="rId495" Type="http://schemas.openxmlformats.org/officeDocument/2006/relationships/hyperlink" Target="https://youtu.be/pI9SuCVzVr4" TargetMode="External"/><Relationship Id="rId494" Type="http://schemas.openxmlformats.org/officeDocument/2006/relationships/hyperlink" Target="https://youtu.be/wK0LLyTPnaQ" TargetMode="External"/><Relationship Id="rId493" Type="http://schemas.openxmlformats.org/officeDocument/2006/relationships/hyperlink" Target="https://youtu.be/JRn0m-A1ofY" TargetMode="External"/><Relationship Id="rId492" Type="http://schemas.openxmlformats.org/officeDocument/2006/relationships/hyperlink" Target="https://youtu.be/ZFpGQdE3IVY" TargetMode="External"/><Relationship Id="rId491" Type="http://schemas.openxmlformats.org/officeDocument/2006/relationships/hyperlink" Target="https://youtu.be/8mJtg470yqQ" TargetMode="External"/><Relationship Id="rId490" Type="http://schemas.openxmlformats.org/officeDocument/2006/relationships/hyperlink" Target="https://youtu.be/90p7XbaS5AA" TargetMode="External"/><Relationship Id="rId49" Type="http://schemas.openxmlformats.org/officeDocument/2006/relationships/hyperlink" Target="https://youtu.be/GVNw85UpUt8" TargetMode="External"/><Relationship Id="rId489" Type="http://schemas.openxmlformats.org/officeDocument/2006/relationships/hyperlink" Target="https://youtu.be/rbPxKcjDitg" TargetMode="External"/><Relationship Id="rId488" Type="http://schemas.openxmlformats.org/officeDocument/2006/relationships/hyperlink" Target="https://youtu.be/0f5MyHJfc9Q" TargetMode="External"/><Relationship Id="rId487" Type="http://schemas.openxmlformats.org/officeDocument/2006/relationships/hyperlink" Target="https://youtu.be/PEMGdvQCB1o" TargetMode="External"/><Relationship Id="rId486" Type="http://schemas.openxmlformats.org/officeDocument/2006/relationships/hyperlink" Target="https://youtu.be/F-TBcbGw12U" TargetMode="External"/><Relationship Id="rId485" Type="http://schemas.openxmlformats.org/officeDocument/2006/relationships/hyperlink" Target="https://youtu.be/e9uU630gcdk" TargetMode="External"/><Relationship Id="rId484" Type="http://schemas.openxmlformats.org/officeDocument/2006/relationships/hyperlink" Target="https://youtu.be/Xl3TbuIVDos" TargetMode="External"/><Relationship Id="rId483" Type="http://schemas.openxmlformats.org/officeDocument/2006/relationships/hyperlink" Target="https://youtu.be/zVZbBI1_Kyg" TargetMode="External"/><Relationship Id="rId482" Type="http://schemas.openxmlformats.org/officeDocument/2006/relationships/hyperlink" Target="https://youtu.be/J1KB5W3WrzM" TargetMode="External"/><Relationship Id="rId481" Type="http://schemas.openxmlformats.org/officeDocument/2006/relationships/hyperlink" Target="https://youtu.be/coI1gMRhQg8" TargetMode="External"/><Relationship Id="rId480" Type="http://schemas.openxmlformats.org/officeDocument/2006/relationships/hyperlink" Target="https://youtu.be/l9RVasmDi5A" TargetMode="External"/><Relationship Id="rId48" Type="http://schemas.openxmlformats.org/officeDocument/2006/relationships/hyperlink" Target="https://youtu.be/V0-My3WbAgY" TargetMode="External"/><Relationship Id="rId479" Type="http://schemas.openxmlformats.org/officeDocument/2006/relationships/hyperlink" Target="https://youtu.be/H-_9nT_h9U4" TargetMode="External"/><Relationship Id="rId478" Type="http://schemas.openxmlformats.org/officeDocument/2006/relationships/hyperlink" Target="https://youtu.be/kwDmNTGKs1k" TargetMode="External"/><Relationship Id="rId477" Type="http://schemas.openxmlformats.org/officeDocument/2006/relationships/hyperlink" Target="https://youtu.be/bYD5jRXJRfI" TargetMode="External"/><Relationship Id="rId476" Type="http://schemas.openxmlformats.org/officeDocument/2006/relationships/hyperlink" Target="https://youtu.be/I5kiitskzEA" TargetMode="External"/><Relationship Id="rId475" Type="http://schemas.openxmlformats.org/officeDocument/2006/relationships/hyperlink" Target="https://youtu.be/hxiGCYepkMI" TargetMode="External"/><Relationship Id="rId474" Type="http://schemas.openxmlformats.org/officeDocument/2006/relationships/hyperlink" Target="https://youtu.be/gYWyIISAMGs" TargetMode="External"/><Relationship Id="rId473" Type="http://schemas.openxmlformats.org/officeDocument/2006/relationships/hyperlink" Target="https://youtu.be/0amtjdLV1vE" TargetMode="External"/><Relationship Id="rId472" Type="http://schemas.openxmlformats.org/officeDocument/2006/relationships/hyperlink" Target="https://youtu.be/p8GgDF45OzU" TargetMode="External"/><Relationship Id="rId471" Type="http://schemas.openxmlformats.org/officeDocument/2006/relationships/hyperlink" Target="https://youtu.be/nYMCyAcOs50" TargetMode="External"/><Relationship Id="rId470" Type="http://schemas.openxmlformats.org/officeDocument/2006/relationships/hyperlink" Target="https://youtu.be/t4YqB1luixM" TargetMode="External"/><Relationship Id="rId47" Type="http://schemas.openxmlformats.org/officeDocument/2006/relationships/hyperlink" Target="https://youtu.be/36C1ubKsxI8" TargetMode="External"/><Relationship Id="rId469" Type="http://schemas.openxmlformats.org/officeDocument/2006/relationships/hyperlink" Target="https://youtu.be/qEQGB6YmUfs" TargetMode="External"/><Relationship Id="rId468" Type="http://schemas.openxmlformats.org/officeDocument/2006/relationships/hyperlink" Target="https://youtu.be/UIEcxS9SXXw" TargetMode="External"/><Relationship Id="rId467" Type="http://schemas.openxmlformats.org/officeDocument/2006/relationships/hyperlink" Target="https://youtu.be/UdEixny7SKQ" TargetMode="External"/><Relationship Id="rId466" Type="http://schemas.openxmlformats.org/officeDocument/2006/relationships/hyperlink" Target="https://youtu.be/Q642pXhOpsk" TargetMode="External"/><Relationship Id="rId465" Type="http://schemas.openxmlformats.org/officeDocument/2006/relationships/hyperlink" Target="https://youtu.be/xwKbTu28HDA" TargetMode="External"/><Relationship Id="rId464" Type="http://schemas.openxmlformats.org/officeDocument/2006/relationships/hyperlink" Target="https://youtu.be/tGamrU1U8Vk" TargetMode="External"/><Relationship Id="rId463" Type="http://schemas.openxmlformats.org/officeDocument/2006/relationships/hyperlink" Target="https://youtu.be/qQQQXOjPgiY" TargetMode="External"/><Relationship Id="rId462" Type="http://schemas.openxmlformats.org/officeDocument/2006/relationships/hyperlink" Target="https://youtu.be/nJhEjOn3X38" TargetMode="External"/><Relationship Id="rId461" Type="http://schemas.openxmlformats.org/officeDocument/2006/relationships/hyperlink" Target="https://youtu.be/juu5EOgfKfw" TargetMode="External"/><Relationship Id="rId460" Type="http://schemas.openxmlformats.org/officeDocument/2006/relationships/hyperlink" Target="https://youtu.be/cynNnCs4oqw" TargetMode="External"/><Relationship Id="rId46" Type="http://schemas.openxmlformats.org/officeDocument/2006/relationships/hyperlink" Target="https://youtu.be/OhgbSP1QVYA" TargetMode="External"/><Relationship Id="rId459" Type="http://schemas.openxmlformats.org/officeDocument/2006/relationships/hyperlink" Target="https://youtu.be/blgekwUw4ws" TargetMode="External"/><Relationship Id="rId458" Type="http://schemas.openxmlformats.org/officeDocument/2006/relationships/hyperlink" Target="https://youtu.be/PynJGwcruWw" TargetMode="External"/><Relationship Id="rId457" Type="http://schemas.openxmlformats.org/officeDocument/2006/relationships/hyperlink" Target="https://youtu.be/NefK_aJIHHY" TargetMode="External"/><Relationship Id="rId456" Type="http://schemas.openxmlformats.org/officeDocument/2006/relationships/hyperlink" Target="https://youtu.be/KJJdtqWM3qs" TargetMode="External"/><Relationship Id="rId455" Type="http://schemas.openxmlformats.org/officeDocument/2006/relationships/hyperlink" Target="https://youtu.be/JEIk89vjxzs" TargetMode="External"/><Relationship Id="rId454" Type="http://schemas.openxmlformats.org/officeDocument/2006/relationships/hyperlink" Target="https://youtu.be/IU6BEJCxytE" TargetMode="External"/><Relationship Id="rId453" Type="http://schemas.openxmlformats.org/officeDocument/2006/relationships/hyperlink" Target="https://youtu.be/HLliO1WyjEA" TargetMode="External"/><Relationship Id="rId452" Type="http://schemas.openxmlformats.org/officeDocument/2006/relationships/hyperlink" Target="https://youtu.be/CHjc6yl1tc0" TargetMode="External"/><Relationship Id="rId451" Type="http://schemas.openxmlformats.org/officeDocument/2006/relationships/hyperlink" Target="https://youtu.be/AvWh-YlE8hA" TargetMode="External"/><Relationship Id="rId450" Type="http://schemas.openxmlformats.org/officeDocument/2006/relationships/hyperlink" Target="https://youtu.be/8lTmbaV8KNA" TargetMode="External"/><Relationship Id="rId45" Type="http://schemas.openxmlformats.org/officeDocument/2006/relationships/hyperlink" Target="https://youtu.be/_ta_RFKvir4" TargetMode="External"/><Relationship Id="rId449" Type="http://schemas.openxmlformats.org/officeDocument/2006/relationships/hyperlink" Target="https://youtu.be/2ofRkpscmQI" TargetMode="External"/><Relationship Id="rId448" Type="http://schemas.openxmlformats.org/officeDocument/2006/relationships/hyperlink" Target="https://youtu.be/08OgNnQUV68" TargetMode="External"/><Relationship Id="rId447" Type="http://schemas.openxmlformats.org/officeDocument/2006/relationships/hyperlink" Target="https://youtu.be/yy8kUCjIclk" TargetMode="External"/><Relationship Id="rId446" Type="http://schemas.openxmlformats.org/officeDocument/2006/relationships/hyperlink" Target="https://youtu.be/kUJkt14mqxw" TargetMode="External"/><Relationship Id="rId445" Type="http://schemas.openxmlformats.org/officeDocument/2006/relationships/hyperlink" Target="https://youtu.be/gGffOVzEs2E" TargetMode="External"/><Relationship Id="rId444" Type="http://schemas.openxmlformats.org/officeDocument/2006/relationships/hyperlink" Target="https://youtu.be/g6bjuDEpspU" TargetMode="External"/><Relationship Id="rId443" Type="http://schemas.openxmlformats.org/officeDocument/2006/relationships/hyperlink" Target="https://youtu.be/Xia7AQLaibY" TargetMode="External"/><Relationship Id="rId442" Type="http://schemas.openxmlformats.org/officeDocument/2006/relationships/hyperlink" Target="https://youtu.be/UY2-dC1u8B8" TargetMode="External"/><Relationship Id="rId441" Type="http://schemas.openxmlformats.org/officeDocument/2006/relationships/hyperlink" Target="https://youtu.be/TW22a51alyk" TargetMode="External"/><Relationship Id="rId440" Type="http://schemas.openxmlformats.org/officeDocument/2006/relationships/hyperlink" Target="https://youtu.be/O0UOAOnGst4" TargetMode="External"/><Relationship Id="rId44" Type="http://schemas.openxmlformats.org/officeDocument/2006/relationships/hyperlink" Target="https://youtu.be/4CMmwZOsXwY" TargetMode="External"/><Relationship Id="rId439" Type="http://schemas.openxmlformats.org/officeDocument/2006/relationships/hyperlink" Target="https://youtu.be/H4VD32I34pU" TargetMode="External"/><Relationship Id="rId438" Type="http://schemas.openxmlformats.org/officeDocument/2006/relationships/hyperlink" Target="https://youtu.be/4QBEMAJm7x8" TargetMode="External"/><Relationship Id="rId437" Type="http://schemas.openxmlformats.org/officeDocument/2006/relationships/hyperlink" Target="https://youtu.be/-qXcqQlMt4M" TargetMode="External"/><Relationship Id="rId436" Type="http://schemas.openxmlformats.org/officeDocument/2006/relationships/hyperlink" Target="https://youtu.be/-Te-2Rw-QWo" TargetMode="External"/><Relationship Id="rId435" Type="http://schemas.openxmlformats.org/officeDocument/2006/relationships/hyperlink" Target="https://youtu.be/tHT_HbPEF5E" TargetMode="External"/><Relationship Id="rId434" Type="http://schemas.openxmlformats.org/officeDocument/2006/relationships/hyperlink" Target="https://youtu.be/d-FXX7Szy7Q" TargetMode="External"/><Relationship Id="rId433" Type="http://schemas.openxmlformats.org/officeDocument/2006/relationships/hyperlink" Target="https://youtu.be/YXITjSgqbts" TargetMode="External"/><Relationship Id="rId432" Type="http://schemas.openxmlformats.org/officeDocument/2006/relationships/hyperlink" Target="https://youtu.be/Pwrpr39kAik" TargetMode="External"/><Relationship Id="rId431" Type="http://schemas.openxmlformats.org/officeDocument/2006/relationships/hyperlink" Target="https://youtu.be/zzsVhlPQb-Q" TargetMode="External"/><Relationship Id="rId430" Type="http://schemas.openxmlformats.org/officeDocument/2006/relationships/hyperlink" Target="https://youtu.be/ys9xeTTDP8E" TargetMode="External"/><Relationship Id="rId43" Type="http://schemas.openxmlformats.org/officeDocument/2006/relationships/hyperlink" Target="https://youtu.be/J5srXQ6u6M0" TargetMode="External"/><Relationship Id="rId429" Type="http://schemas.openxmlformats.org/officeDocument/2006/relationships/hyperlink" Target="https://youtu.be/x8uKQia043I" TargetMode="External"/><Relationship Id="rId428" Type="http://schemas.openxmlformats.org/officeDocument/2006/relationships/hyperlink" Target="https://youtu.be/vVarLZlxUnI" TargetMode="External"/><Relationship Id="rId427" Type="http://schemas.openxmlformats.org/officeDocument/2006/relationships/hyperlink" Target="https://youtu.be/p06klvoig6M" TargetMode="External"/><Relationship Id="rId426" Type="http://schemas.openxmlformats.org/officeDocument/2006/relationships/hyperlink" Target="https://youtu.be/mFy-wqvniWE" TargetMode="External"/><Relationship Id="rId425" Type="http://schemas.openxmlformats.org/officeDocument/2006/relationships/hyperlink" Target="https://youtu.be/fhOoMf4C4pw" TargetMode="External"/><Relationship Id="rId424" Type="http://schemas.openxmlformats.org/officeDocument/2006/relationships/hyperlink" Target="https://youtu.be/_l3QSLHgd7I" TargetMode="External"/><Relationship Id="rId423" Type="http://schemas.openxmlformats.org/officeDocument/2006/relationships/hyperlink" Target="https://youtu.be/YFvwoxI1aIo" TargetMode="External"/><Relationship Id="rId422" Type="http://schemas.openxmlformats.org/officeDocument/2006/relationships/hyperlink" Target="https://youtu.be/Y8ZbEq-p2Uw" TargetMode="External"/><Relationship Id="rId421" Type="http://schemas.openxmlformats.org/officeDocument/2006/relationships/hyperlink" Target="https://youtu.be/VL7O3n9ukqo" TargetMode="External"/><Relationship Id="rId420" Type="http://schemas.openxmlformats.org/officeDocument/2006/relationships/hyperlink" Target="https://youtu.be/QzyqSj2QIUk" TargetMode="External"/><Relationship Id="rId42" Type="http://schemas.openxmlformats.org/officeDocument/2006/relationships/hyperlink" Target="https://youtu.be/1ys_T5hJlGg" TargetMode="External"/><Relationship Id="rId419" Type="http://schemas.openxmlformats.org/officeDocument/2006/relationships/hyperlink" Target="https://youtu.be/QzjiMkWab_w" TargetMode="External"/><Relationship Id="rId418" Type="http://schemas.openxmlformats.org/officeDocument/2006/relationships/hyperlink" Target="https://youtu.be/LbH2NX6bWHM" TargetMode="External"/><Relationship Id="rId417" Type="http://schemas.openxmlformats.org/officeDocument/2006/relationships/hyperlink" Target="https://youtu.be/CQ7hB360ypU" TargetMode="External"/><Relationship Id="rId416" Type="http://schemas.openxmlformats.org/officeDocument/2006/relationships/hyperlink" Target="https://youtu.be/939p2CWFmZw" TargetMode="External"/><Relationship Id="rId415" Type="http://schemas.openxmlformats.org/officeDocument/2006/relationships/hyperlink" Target="https://youtu.be/8NRfkRkOKEA" TargetMode="External"/><Relationship Id="rId414" Type="http://schemas.openxmlformats.org/officeDocument/2006/relationships/hyperlink" Target="https://youtu.be/4iO_cL9tWCQ" TargetMode="External"/><Relationship Id="rId413" Type="http://schemas.openxmlformats.org/officeDocument/2006/relationships/hyperlink" Target="https://youtu.be/4Kx7GS6BbnU" TargetMode="External"/><Relationship Id="rId412" Type="http://schemas.openxmlformats.org/officeDocument/2006/relationships/hyperlink" Target="https://youtu.be/1CSKV2RlJo8" TargetMode="External"/><Relationship Id="rId411" Type="http://schemas.openxmlformats.org/officeDocument/2006/relationships/hyperlink" Target="https://youtu.be/0J3jm3vX0Mo" TargetMode="External"/><Relationship Id="rId410" Type="http://schemas.openxmlformats.org/officeDocument/2006/relationships/hyperlink" Target="https://youtu.be/z16mIfLNVKs" TargetMode="External"/><Relationship Id="rId41" Type="http://schemas.openxmlformats.org/officeDocument/2006/relationships/hyperlink" Target="https://youtu.be/wulgSDrSJgU" TargetMode="External"/><Relationship Id="rId409" Type="http://schemas.openxmlformats.org/officeDocument/2006/relationships/hyperlink" Target="https://youtu.be/p0FLkYKYAW4" TargetMode="External"/><Relationship Id="rId408" Type="http://schemas.openxmlformats.org/officeDocument/2006/relationships/hyperlink" Target="https://youtu.be/FGz5fbUD0hw" TargetMode="External"/><Relationship Id="rId407" Type="http://schemas.openxmlformats.org/officeDocument/2006/relationships/hyperlink" Target="https://youtu.be/Ch_S-76xHCU" TargetMode="External"/><Relationship Id="rId406" Type="http://schemas.openxmlformats.org/officeDocument/2006/relationships/hyperlink" Target="https://youtu.be/BjK_awWOglY" TargetMode="External"/><Relationship Id="rId405" Type="http://schemas.openxmlformats.org/officeDocument/2006/relationships/hyperlink" Target="https://youtu.be/pu3AhtZY05o" TargetMode="External"/><Relationship Id="rId404" Type="http://schemas.openxmlformats.org/officeDocument/2006/relationships/hyperlink" Target="https://youtu.be/fet2f1KFp2s" TargetMode="External"/><Relationship Id="rId403" Type="http://schemas.openxmlformats.org/officeDocument/2006/relationships/hyperlink" Target="https://youtu.be/ZauPGU3lIbs" TargetMode="External"/><Relationship Id="rId402" Type="http://schemas.openxmlformats.org/officeDocument/2006/relationships/hyperlink" Target="https://youtu.be/W__Gb8aS3yM" TargetMode="External"/><Relationship Id="rId401" Type="http://schemas.openxmlformats.org/officeDocument/2006/relationships/hyperlink" Target="https://youtu.be/SV4aSChLVRg" TargetMode="External"/><Relationship Id="rId400" Type="http://schemas.openxmlformats.org/officeDocument/2006/relationships/hyperlink" Target="https://youtu.be/LQmFaG9Xtjg" TargetMode="External"/><Relationship Id="rId40" Type="http://schemas.openxmlformats.org/officeDocument/2006/relationships/hyperlink" Target="https://youtu.be/Rj8_JJV9xhM" TargetMode="External"/><Relationship Id="rId4" Type="http://schemas.openxmlformats.org/officeDocument/2006/relationships/hyperlink" Target="https://youtu.be/qQd31jpsJbs" TargetMode="External"/><Relationship Id="rId399" Type="http://schemas.openxmlformats.org/officeDocument/2006/relationships/hyperlink" Target="https://youtu.be/HdaF0g43hfU" TargetMode="External"/><Relationship Id="rId398" Type="http://schemas.openxmlformats.org/officeDocument/2006/relationships/hyperlink" Target="https://youtu.be/16bJ4ZNRpJ8" TargetMode="External"/><Relationship Id="rId397" Type="http://schemas.openxmlformats.org/officeDocument/2006/relationships/hyperlink" Target="https://youtu.be/mn5piuuMnik" TargetMode="External"/><Relationship Id="rId396" Type="http://schemas.openxmlformats.org/officeDocument/2006/relationships/hyperlink" Target="https://youtu.be/hQqAd3NIGxM" TargetMode="External"/><Relationship Id="rId395" Type="http://schemas.openxmlformats.org/officeDocument/2006/relationships/hyperlink" Target="https://youtu.be/fWkSGbw-8Dg" TargetMode="External"/><Relationship Id="rId394" Type="http://schemas.openxmlformats.org/officeDocument/2006/relationships/hyperlink" Target="https://youtu.be/YRvoQ4hxwVI" TargetMode="External"/><Relationship Id="rId393" Type="http://schemas.openxmlformats.org/officeDocument/2006/relationships/hyperlink" Target="https://youtu.be/TT-Ru5QvZhg" TargetMode="External"/><Relationship Id="rId392" Type="http://schemas.openxmlformats.org/officeDocument/2006/relationships/hyperlink" Target="https://youtu.be/Fj7CbD3kphk" TargetMode="External"/><Relationship Id="rId391" Type="http://schemas.openxmlformats.org/officeDocument/2006/relationships/hyperlink" Target="https://youtu.be/DuiTDOkbFVk" TargetMode="External"/><Relationship Id="rId390" Type="http://schemas.openxmlformats.org/officeDocument/2006/relationships/hyperlink" Target="https://youtu.be/8RgHxj6Olpo" TargetMode="External"/><Relationship Id="rId39" Type="http://schemas.openxmlformats.org/officeDocument/2006/relationships/hyperlink" Target="https://youtu.be/9DQAuOtVTXY" TargetMode="External"/><Relationship Id="rId389" Type="http://schemas.openxmlformats.org/officeDocument/2006/relationships/hyperlink" Target="https://youtu.be/rNz5VLIggMs" TargetMode="External"/><Relationship Id="rId388" Type="http://schemas.openxmlformats.org/officeDocument/2006/relationships/hyperlink" Target="https://youtu.be/xHp19ysLTjo" TargetMode="External"/><Relationship Id="rId387" Type="http://schemas.openxmlformats.org/officeDocument/2006/relationships/hyperlink" Target="https://youtu.be/uwCQuWaTQOw" TargetMode="External"/><Relationship Id="rId386" Type="http://schemas.openxmlformats.org/officeDocument/2006/relationships/hyperlink" Target="https://youtu.be/pYw_WHhbPeE" TargetMode="External"/><Relationship Id="rId385" Type="http://schemas.openxmlformats.org/officeDocument/2006/relationships/hyperlink" Target="https://youtu.be/oFU-cPmyhEE" TargetMode="External"/><Relationship Id="rId384" Type="http://schemas.openxmlformats.org/officeDocument/2006/relationships/hyperlink" Target="https://youtu.be/n7h2JQhjYgE" TargetMode="External"/><Relationship Id="rId383" Type="http://schemas.openxmlformats.org/officeDocument/2006/relationships/hyperlink" Target="https://youtu.be/m858stbTyvw" TargetMode="External"/><Relationship Id="rId382" Type="http://schemas.openxmlformats.org/officeDocument/2006/relationships/hyperlink" Target="https://youtu.be/ltRcmi50Hd8" TargetMode="External"/><Relationship Id="rId381" Type="http://schemas.openxmlformats.org/officeDocument/2006/relationships/hyperlink" Target="https://youtu.be/h2rnDiVOqls" TargetMode="External"/><Relationship Id="rId380" Type="http://schemas.openxmlformats.org/officeDocument/2006/relationships/hyperlink" Target="https://youtu.be/gh5YwYasnYg" TargetMode="External"/><Relationship Id="rId38" Type="http://schemas.openxmlformats.org/officeDocument/2006/relationships/hyperlink" Target="https://youtu.be/hvcp-EPdUjw" TargetMode="External"/><Relationship Id="rId379" Type="http://schemas.openxmlformats.org/officeDocument/2006/relationships/hyperlink" Target="https://youtu.be/di7vCBNISgw" TargetMode="External"/><Relationship Id="rId378" Type="http://schemas.openxmlformats.org/officeDocument/2006/relationships/hyperlink" Target="https://youtu.be/buG5M0GQAlU" TargetMode="External"/><Relationship Id="rId377" Type="http://schemas.openxmlformats.org/officeDocument/2006/relationships/hyperlink" Target="https://youtu.be/ayP6-fTKmwo" TargetMode="External"/><Relationship Id="rId376" Type="http://schemas.openxmlformats.org/officeDocument/2006/relationships/hyperlink" Target="https://youtu.be/acFOCLIcgog" TargetMode="External"/><Relationship Id="rId375" Type="http://schemas.openxmlformats.org/officeDocument/2006/relationships/hyperlink" Target="https://youtu.be/WnNAgMdIBnE" TargetMode="External"/><Relationship Id="rId374" Type="http://schemas.openxmlformats.org/officeDocument/2006/relationships/hyperlink" Target="https://youtu.be/Wj5hA26VedE" TargetMode="External"/><Relationship Id="rId373" Type="http://schemas.openxmlformats.org/officeDocument/2006/relationships/hyperlink" Target="https://youtu.be/Vjivxh1EZ78" TargetMode="External"/><Relationship Id="rId372" Type="http://schemas.openxmlformats.org/officeDocument/2006/relationships/hyperlink" Target="https://youtu.be/UXoGVftCWvU" TargetMode="External"/><Relationship Id="rId371" Type="http://schemas.openxmlformats.org/officeDocument/2006/relationships/hyperlink" Target="https://youtu.be/QQP8FEeyGf4" TargetMode="External"/><Relationship Id="rId370" Type="http://schemas.openxmlformats.org/officeDocument/2006/relationships/hyperlink" Target="https://youtu.be/MygUZt6F3go" TargetMode="External"/><Relationship Id="rId37" Type="http://schemas.openxmlformats.org/officeDocument/2006/relationships/hyperlink" Target="https://youtu.be/aG4ObAGEt6U" TargetMode="External"/><Relationship Id="rId369" Type="http://schemas.openxmlformats.org/officeDocument/2006/relationships/hyperlink" Target="https://youtu.be/KolQDhSdP4U" TargetMode="External"/><Relationship Id="rId368" Type="http://schemas.openxmlformats.org/officeDocument/2006/relationships/hyperlink" Target="https://youtu.be/FCtAO4dK_dk" TargetMode="External"/><Relationship Id="rId367" Type="http://schemas.openxmlformats.org/officeDocument/2006/relationships/hyperlink" Target="https://youtu.be/EKIng-VtFFw" TargetMode="External"/><Relationship Id="rId366" Type="http://schemas.openxmlformats.org/officeDocument/2006/relationships/hyperlink" Target="https://youtu.be/BQOPlehURkg" TargetMode="External"/><Relationship Id="rId365" Type="http://schemas.openxmlformats.org/officeDocument/2006/relationships/hyperlink" Target="https://youtu.be/7JC2m-LElkc" TargetMode="External"/><Relationship Id="rId364" Type="http://schemas.openxmlformats.org/officeDocument/2006/relationships/hyperlink" Target="https://youtu.be/6ygn3WfBBeo" TargetMode="External"/><Relationship Id="rId363" Type="http://schemas.openxmlformats.org/officeDocument/2006/relationships/hyperlink" Target="https://youtu.be/6SSY4DOXx18" TargetMode="External"/><Relationship Id="rId362" Type="http://schemas.openxmlformats.org/officeDocument/2006/relationships/hyperlink" Target="https://youtu.be/3uKvJMxmvJU" TargetMode="External"/><Relationship Id="rId361" Type="http://schemas.openxmlformats.org/officeDocument/2006/relationships/hyperlink" Target="https://youtu.be/3merino9BXQ" TargetMode="External"/><Relationship Id="rId360" Type="http://schemas.openxmlformats.org/officeDocument/2006/relationships/hyperlink" Target="https://youtu.be/-Q8wehY5f3M" TargetMode="External"/><Relationship Id="rId36" Type="http://schemas.openxmlformats.org/officeDocument/2006/relationships/hyperlink" Target="https://youtu.be/-RVU8fkwE_8" TargetMode="External"/><Relationship Id="rId359" Type="http://schemas.openxmlformats.org/officeDocument/2006/relationships/hyperlink" Target="https://youtu.be/yPonz_ImHuc" TargetMode="External"/><Relationship Id="rId358" Type="http://schemas.openxmlformats.org/officeDocument/2006/relationships/hyperlink" Target="https://youtu.be/xNXbMgwrDY8" TargetMode="External"/><Relationship Id="rId357" Type="http://schemas.openxmlformats.org/officeDocument/2006/relationships/hyperlink" Target="https://youtu.be/w2HboRkujdI" TargetMode="External"/><Relationship Id="rId356" Type="http://schemas.openxmlformats.org/officeDocument/2006/relationships/hyperlink" Target="https://youtu.be/rRyKfIszSkw" TargetMode="External"/><Relationship Id="rId355" Type="http://schemas.openxmlformats.org/officeDocument/2006/relationships/hyperlink" Target="https://youtu.be/r-j6JmsJ-Mk" TargetMode="External"/><Relationship Id="rId354" Type="http://schemas.openxmlformats.org/officeDocument/2006/relationships/hyperlink" Target="https://youtu.be/nxyiNAURIUU" TargetMode="External"/><Relationship Id="rId353" Type="http://schemas.openxmlformats.org/officeDocument/2006/relationships/hyperlink" Target="https://youtu.be/eX32p2f7Qi0" TargetMode="External"/><Relationship Id="rId352" Type="http://schemas.openxmlformats.org/officeDocument/2006/relationships/hyperlink" Target="https://youtu.be/cC8hrocJ7YY" TargetMode="External"/><Relationship Id="rId351" Type="http://schemas.openxmlformats.org/officeDocument/2006/relationships/hyperlink" Target="https://youtu.be/Wg29h8Rkv14" TargetMode="External"/><Relationship Id="rId350" Type="http://schemas.openxmlformats.org/officeDocument/2006/relationships/hyperlink" Target="https://youtu.be/Tso82MZ9Mq4" TargetMode="External"/><Relationship Id="rId35" Type="http://schemas.openxmlformats.org/officeDocument/2006/relationships/hyperlink" Target="https://youtu.be/cA5F75cpSIU" TargetMode="External"/><Relationship Id="rId349" Type="http://schemas.openxmlformats.org/officeDocument/2006/relationships/hyperlink" Target="https://youtu.be/OpBzXyKBQV0" TargetMode="External"/><Relationship Id="rId348" Type="http://schemas.openxmlformats.org/officeDocument/2006/relationships/hyperlink" Target="https://youtu.be/Mf2fH1Dx7N8" TargetMode="External"/><Relationship Id="rId347" Type="http://schemas.openxmlformats.org/officeDocument/2006/relationships/hyperlink" Target="https://youtu.be/Km5-SH4Szls" TargetMode="External"/><Relationship Id="rId346" Type="http://schemas.openxmlformats.org/officeDocument/2006/relationships/hyperlink" Target="https://youtu.be/HAPuR8UOvag" TargetMode="External"/><Relationship Id="rId345" Type="http://schemas.openxmlformats.org/officeDocument/2006/relationships/hyperlink" Target="https://youtu.be/DeDurb6mOHs" TargetMode="External"/><Relationship Id="rId344" Type="http://schemas.openxmlformats.org/officeDocument/2006/relationships/hyperlink" Target="https://youtu.be/AjIQoL9R97A" TargetMode="External"/><Relationship Id="rId343" Type="http://schemas.openxmlformats.org/officeDocument/2006/relationships/hyperlink" Target="https://youtu.be/9yZpkN9qISY" TargetMode="External"/><Relationship Id="rId342" Type="http://schemas.openxmlformats.org/officeDocument/2006/relationships/hyperlink" Target="https://youtu.be/75amGFUpqaY" TargetMode="External"/><Relationship Id="rId341" Type="http://schemas.openxmlformats.org/officeDocument/2006/relationships/hyperlink" Target="https://youtu.be/-wWG2Y_h-V8" TargetMode="External"/><Relationship Id="rId340" Type="http://schemas.openxmlformats.org/officeDocument/2006/relationships/hyperlink" Target="https://youtu.be/n9SPfa4S5sQ" TargetMode="External"/><Relationship Id="rId34" Type="http://schemas.openxmlformats.org/officeDocument/2006/relationships/hyperlink" Target="https://youtu.be/b7TqgKG-g9A" TargetMode="External"/><Relationship Id="rId339" Type="http://schemas.openxmlformats.org/officeDocument/2006/relationships/hyperlink" Target="https://youtu.be/yl8bpFstRrA" TargetMode="External"/><Relationship Id="rId338" Type="http://schemas.openxmlformats.org/officeDocument/2006/relationships/hyperlink" Target="https://youtu.be/wUr1qku1dgc" TargetMode="External"/><Relationship Id="rId337" Type="http://schemas.openxmlformats.org/officeDocument/2006/relationships/hyperlink" Target="https://youtu.be/nnvCKD5gcwo" TargetMode="External"/><Relationship Id="rId336" Type="http://schemas.openxmlformats.org/officeDocument/2006/relationships/hyperlink" Target="https://youtu.be/gjH55WKOybE" TargetMode="External"/><Relationship Id="rId335" Type="http://schemas.openxmlformats.org/officeDocument/2006/relationships/hyperlink" Target="https://youtu.be/b3ajyLqFifc" TargetMode="External"/><Relationship Id="rId334" Type="http://schemas.openxmlformats.org/officeDocument/2006/relationships/hyperlink" Target="https://youtu.be/Sor38p6WJkk" TargetMode="External"/><Relationship Id="rId333" Type="http://schemas.openxmlformats.org/officeDocument/2006/relationships/hyperlink" Target="https://youtu.be/SIxoW2mLBTQ" TargetMode="External"/><Relationship Id="rId332" Type="http://schemas.openxmlformats.org/officeDocument/2006/relationships/hyperlink" Target="https://youtu.be/KoL5JKpEe08" TargetMode="External"/><Relationship Id="rId331" Type="http://schemas.openxmlformats.org/officeDocument/2006/relationships/hyperlink" Target="https://youtu.be/Iro389GMtqU" TargetMode="External"/><Relationship Id="rId330" Type="http://schemas.openxmlformats.org/officeDocument/2006/relationships/hyperlink" Target="https://youtu.be/Eo29ai00rdA" TargetMode="External"/><Relationship Id="rId33" Type="http://schemas.openxmlformats.org/officeDocument/2006/relationships/hyperlink" Target="https://youtu.be/gk_eViZ_Syg" TargetMode="External"/><Relationship Id="rId329" Type="http://schemas.openxmlformats.org/officeDocument/2006/relationships/hyperlink" Target="https://youtu.be/EDYIbc6DDFc" TargetMode="External"/><Relationship Id="rId328" Type="http://schemas.openxmlformats.org/officeDocument/2006/relationships/hyperlink" Target="https://youtu.be/E7-XyqtCPss" TargetMode="External"/><Relationship Id="rId327" Type="http://schemas.openxmlformats.org/officeDocument/2006/relationships/hyperlink" Target="https://youtu.be/DHu-lXGe_wU" TargetMode="External"/><Relationship Id="rId326" Type="http://schemas.openxmlformats.org/officeDocument/2006/relationships/hyperlink" Target="https://youtu.be/C5j0RMWBqww" TargetMode="External"/><Relationship Id="rId325" Type="http://schemas.openxmlformats.org/officeDocument/2006/relationships/hyperlink" Target="https://youtu.be/8hgShSv7ykc" TargetMode="External"/><Relationship Id="rId324" Type="http://schemas.openxmlformats.org/officeDocument/2006/relationships/hyperlink" Target="https://youtu.be/3Lcwga1FwqI" TargetMode="External"/><Relationship Id="rId323" Type="http://schemas.openxmlformats.org/officeDocument/2006/relationships/hyperlink" Target="https://youtu.be/-F2SP2xL7WA" TargetMode="External"/><Relationship Id="rId322" Type="http://schemas.openxmlformats.org/officeDocument/2006/relationships/hyperlink" Target="https://youtu.be/yiT0LJL1YaY" TargetMode="External"/><Relationship Id="rId321" Type="http://schemas.openxmlformats.org/officeDocument/2006/relationships/hyperlink" Target="https://youtu.be/qV7Hx4R2YqI" TargetMode="External"/><Relationship Id="rId320" Type="http://schemas.openxmlformats.org/officeDocument/2006/relationships/hyperlink" Target="https://youtu.be/iCUdmQyBtLc" TargetMode="External"/><Relationship Id="rId32" Type="http://schemas.openxmlformats.org/officeDocument/2006/relationships/hyperlink" Target="https://youtu.be/l7xv5maZO1w" TargetMode="External"/><Relationship Id="rId319" Type="http://schemas.openxmlformats.org/officeDocument/2006/relationships/hyperlink" Target="https://youtu.be/IB1bSErp_eg" TargetMode="External"/><Relationship Id="rId318" Type="http://schemas.openxmlformats.org/officeDocument/2006/relationships/hyperlink" Target="https://youtu.be/CD-GrQXB2BY" TargetMode="External"/><Relationship Id="rId317" Type="http://schemas.openxmlformats.org/officeDocument/2006/relationships/hyperlink" Target="https://youtu.be/47anfKDONEU" TargetMode="External"/><Relationship Id="rId316" Type="http://schemas.openxmlformats.org/officeDocument/2006/relationships/hyperlink" Target="https://youtu.be/-AID3AnVNPw" TargetMode="External"/><Relationship Id="rId315" Type="http://schemas.openxmlformats.org/officeDocument/2006/relationships/hyperlink" Target="https://youtu.be/UpYP1GmpWVg" TargetMode="External"/><Relationship Id="rId314" Type="http://schemas.openxmlformats.org/officeDocument/2006/relationships/hyperlink" Target="https://youtu.be/sYKWImldTVE" TargetMode="External"/><Relationship Id="rId313" Type="http://schemas.openxmlformats.org/officeDocument/2006/relationships/hyperlink" Target="https://youtu.be/qV5NQct5FHM" TargetMode="External"/><Relationship Id="rId312" Type="http://schemas.openxmlformats.org/officeDocument/2006/relationships/hyperlink" Target="https://youtu.be/qCUfK8Kq048" TargetMode="External"/><Relationship Id="rId311" Type="http://schemas.openxmlformats.org/officeDocument/2006/relationships/hyperlink" Target="https://youtu.be/l1QX7-52Soo" TargetMode="External"/><Relationship Id="rId310" Type="http://schemas.openxmlformats.org/officeDocument/2006/relationships/hyperlink" Target="https://youtu.be/jceZ1cJHbd8" TargetMode="External"/><Relationship Id="rId31" Type="http://schemas.openxmlformats.org/officeDocument/2006/relationships/hyperlink" Target="https://youtu.be/kLswkQf9MVA" TargetMode="External"/><Relationship Id="rId309" Type="http://schemas.openxmlformats.org/officeDocument/2006/relationships/hyperlink" Target="https://youtu.be/dQCeIYeSGCE" TargetMode="External"/><Relationship Id="rId308" Type="http://schemas.openxmlformats.org/officeDocument/2006/relationships/hyperlink" Target="https://youtu.be/Zo-0bODSUUg" TargetMode="External"/><Relationship Id="rId307" Type="http://schemas.openxmlformats.org/officeDocument/2006/relationships/hyperlink" Target="https://youtu.be/XcgTt59rpZ4" TargetMode="External"/><Relationship Id="rId306" Type="http://schemas.openxmlformats.org/officeDocument/2006/relationships/hyperlink" Target="https://youtu.be/W4lxpEZXUME" TargetMode="External"/><Relationship Id="rId305" Type="http://schemas.openxmlformats.org/officeDocument/2006/relationships/hyperlink" Target="https://youtu.be/NAFegI-LQFI" TargetMode="External"/><Relationship Id="rId304" Type="http://schemas.openxmlformats.org/officeDocument/2006/relationships/hyperlink" Target="https://youtu.be/H0Kdxi82XDQ" TargetMode="External"/><Relationship Id="rId303" Type="http://schemas.openxmlformats.org/officeDocument/2006/relationships/hyperlink" Target="https://youtu.be/F0D-ZOdfQK4" TargetMode="External"/><Relationship Id="rId302" Type="http://schemas.openxmlformats.org/officeDocument/2006/relationships/hyperlink" Target="https://youtu.be/DPFFvRCWTrM" TargetMode="External"/><Relationship Id="rId301" Type="http://schemas.openxmlformats.org/officeDocument/2006/relationships/hyperlink" Target="https://youtu.be/DDiuI7gpPag" TargetMode="External"/><Relationship Id="rId300" Type="http://schemas.openxmlformats.org/officeDocument/2006/relationships/hyperlink" Target="https://youtu.be/A_fSNf9R7CU" TargetMode="External"/><Relationship Id="rId30" Type="http://schemas.openxmlformats.org/officeDocument/2006/relationships/hyperlink" Target="https://youtu.be/ZMhjXEs6zaY" TargetMode="External"/><Relationship Id="rId3" Type="http://schemas.openxmlformats.org/officeDocument/2006/relationships/hyperlink" Target="https://youtu.be/5uUXh82dzMw" TargetMode="External"/><Relationship Id="rId299" Type="http://schemas.openxmlformats.org/officeDocument/2006/relationships/hyperlink" Target="https://youtu.be/8lRq32siW-k" TargetMode="External"/><Relationship Id="rId298" Type="http://schemas.openxmlformats.org/officeDocument/2006/relationships/hyperlink" Target="https://youtu.be/4f2DOAidF6Q" TargetMode="External"/><Relationship Id="rId297" Type="http://schemas.openxmlformats.org/officeDocument/2006/relationships/hyperlink" Target="https://youtu.be/1fjo44KGz3g" TargetMode="External"/><Relationship Id="rId296" Type="http://schemas.openxmlformats.org/officeDocument/2006/relationships/hyperlink" Target="https://youtu.be/1JhlbFO_9wI" TargetMode="External"/><Relationship Id="rId295" Type="http://schemas.openxmlformats.org/officeDocument/2006/relationships/hyperlink" Target="https://youtu.be/whsjLCHrYJ0" TargetMode="External"/><Relationship Id="rId294" Type="http://schemas.openxmlformats.org/officeDocument/2006/relationships/hyperlink" Target="https://youtu.be/rGCtGjxSzIU" TargetMode="External"/><Relationship Id="rId293" Type="http://schemas.openxmlformats.org/officeDocument/2006/relationships/hyperlink" Target="https://youtu.be/fphDfU14N9k" TargetMode="External"/><Relationship Id="rId292" Type="http://schemas.openxmlformats.org/officeDocument/2006/relationships/hyperlink" Target="https://youtu.be/d8f7j5Gv6jA" TargetMode="External"/><Relationship Id="rId291" Type="http://schemas.openxmlformats.org/officeDocument/2006/relationships/hyperlink" Target="https://youtu.be/XDen_fgFh8M" TargetMode="External"/><Relationship Id="rId290" Type="http://schemas.openxmlformats.org/officeDocument/2006/relationships/hyperlink" Target="https://youtu.be/E3bRM0Uoiu8" TargetMode="External"/><Relationship Id="rId29" Type="http://schemas.openxmlformats.org/officeDocument/2006/relationships/hyperlink" Target="https://youtu.be/82gMZXCsDIg" TargetMode="External"/><Relationship Id="rId289" Type="http://schemas.openxmlformats.org/officeDocument/2006/relationships/hyperlink" Target="https://youtu.be/CODtMl34VRE" TargetMode="External"/><Relationship Id="rId288" Type="http://schemas.openxmlformats.org/officeDocument/2006/relationships/hyperlink" Target="https://youtu.be/7RM69m-Haus" TargetMode="External"/><Relationship Id="rId287" Type="http://schemas.openxmlformats.org/officeDocument/2006/relationships/hyperlink" Target="https://youtu.be/6S0WH79ji9E" TargetMode="External"/><Relationship Id="rId286" Type="http://schemas.openxmlformats.org/officeDocument/2006/relationships/hyperlink" Target="https://youtu.be/3aRTl0APt18" TargetMode="External"/><Relationship Id="rId285" Type="http://schemas.openxmlformats.org/officeDocument/2006/relationships/hyperlink" Target="https://youtu.be/NT9Zgkiji5k" TargetMode="External"/><Relationship Id="rId284" Type="http://schemas.openxmlformats.org/officeDocument/2006/relationships/hyperlink" Target="https://youtu.be/HlvvRquJaQM" TargetMode="External"/><Relationship Id="rId283" Type="http://schemas.openxmlformats.org/officeDocument/2006/relationships/hyperlink" Target="https://youtu.be/8z9GkMs-GQQ" TargetMode="External"/><Relationship Id="rId282" Type="http://schemas.openxmlformats.org/officeDocument/2006/relationships/hyperlink" Target="https://youtu.be/Ypeu3dgLW48" TargetMode="External"/><Relationship Id="rId281" Type="http://schemas.openxmlformats.org/officeDocument/2006/relationships/hyperlink" Target="https://youtu.be/rEAqHKKf_wY" TargetMode="External"/><Relationship Id="rId280" Type="http://schemas.openxmlformats.org/officeDocument/2006/relationships/hyperlink" Target="https://youtu.be/p5ro0Bpkk-0" TargetMode="External"/><Relationship Id="rId28" Type="http://schemas.openxmlformats.org/officeDocument/2006/relationships/hyperlink" Target="https://youtu.be/VYcQ0_2OErA" TargetMode="External"/><Relationship Id="rId279" Type="http://schemas.openxmlformats.org/officeDocument/2006/relationships/hyperlink" Target="https://youtu.be/OOHE4ZkLcxg" TargetMode="External"/><Relationship Id="rId278" Type="http://schemas.openxmlformats.org/officeDocument/2006/relationships/hyperlink" Target="https://youtu.be/jjf0KSgtxX0" TargetMode="External"/><Relationship Id="rId277" Type="http://schemas.openxmlformats.org/officeDocument/2006/relationships/hyperlink" Target="https://youtu.be/-mj5G6Zk9LM" TargetMode="External"/><Relationship Id="rId276" Type="http://schemas.openxmlformats.org/officeDocument/2006/relationships/hyperlink" Target="https://youtu.be/pBt59KGOfeU" TargetMode="External"/><Relationship Id="rId275" Type="http://schemas.openxmlformats.org/officeDocument/2006/relationships/hyperlink" Target="https://youtu.be/m5jJhJcwbD4" TargetMode="External"/><Relationship Id="rId274" Type="http://schemas.openxmlformats.org/officeDocument/2006/relationships/hyperlink" Target="https://youtu.be/koAo05aAlYA" TargetMode="External"/><Relationship Id="rId273" Type="http://schemas.openxmlformats.org/officeDocument/2006/relationships/hyperlink" Target="https://youtu.be/O-DsXRhVJng" TargetMode="External"/><Relationship Id="rId272" Type="http://schemas.openxmlformats.org/officeDocument/2006/relationships/hyperlink" Target="https://youtu.be/ZkZ1qJs7XDA" TargetMode="External"/><Relationship Id="rId271" Type="http://schemas.openxmlformats.org/officeDocument/2006/relationships/hyperlink" Target="https://youtu.be/idQNYplgKNo" TargetMode="External"/><Relationship Id="rId270" Type="http://schemas.openxmlformats.org/officeDocument/2006/relationships/hyperlink" Target="https://youtu.be/07QqWjNV64I" TargetMode="External"/><Relationship Id="rId27" Type="http://schemas.openxmlformats.org/officeDocument/2006/relationships/hyperlink" Target="https://youtu.be/rV_rLA1jmTE" TargetMode="External"/><Relationship Id="rId269" Type="http://schemas.openxmlformats.org/officeDocument/2006/relationships/hyperlink" Target="https://youtu.be/ylCaIWFtbXQ" TargetMode="External"/><Relationship Id="rId268" Type="http://schemas.openxmlformats.org/officeDocument/2006/relationships/hyperlink" Target="https://youtu.be/4jf84wj8NHk" TargetMode="External"/><Relationship Id="rId267" Type="http://schemas.openxmlformats.org/officeDocument/2006/relationships/hyperlink" Target="https://youtu.be/mYdhtNks6Tk" TargetMode="External"/><Relationship Id="rId266" Type="http://schemas.openxmlformats.org/officeDocument/2006/relationships/hyperlink" Target="https://youtu.be/4x1QFyuav-g" TargetMode="External"/><Relationship Id="rId265" Type="http://schemas.openxmlformats.org/officeDocument/2006/relationships/hyperlink" Target="https://youtu.be/bUQk__egUHw" TargetMode="External"/><Relationship Id="rId264" Type="http://schemas.openxmlformats.org/officeDocument/2006/relationships/hyperlink" Target="https://youtu.be/NJLpv73QiTQ" TargetMode="External"/><Relationship Id="rId263" Type="http://schemas.openxmlformats.org/officeDocument/2006/relationships/hyperlink" Target="https://youtu.be/5B8pbcHFKEo" TargetMode="External"/><Relationship Id="rId262" Type="http://schemas.openxmlformats.org/officeDocument/2006/relationships/hyperlink" Target="https://youtu.be/s-MRGs7_S2g" TargetMode="External"/><Relationship Id="rId261" Type="http://schemas.openxmlformats.org/officeDocument/2006/relationships/hyperlink" Target="https://youtu.be/KAiOfpzIWRY" TargetMode="External"/><Relationship Id="rId260" Type="http://schemas.openxmlformats.org/officeDocument/2006/relationships/hyperlink" Target="https://youtu.be/ggRh67R1bqE" TargetMode="External"/><Relationship Id="rId26" Type="http://schemas.openxmlformats.org/officeDocument/2006/relationships/hyperlink" Target="https://youtu.be/8p3PHTIZxWc" TargetMode="External"/><Relationship Id="rId259" Type="http://schemas.openxmlformats.org/officeDocument/2006/relationships/hyperlink" Target="https://youtu.be/I_imt8qB1YE" TargetMode="External"/><Relationship Id="rId258" Type="http://schemas.openxmlformats.org/officeDocument/2006/relationships/hyperlink" Target="https://youtu.be/9nGIpQiPwDs" TargetMode="External"/><Relationship Id="rId257" Type="http://schemas.openxmlformats.org/officeDocument/2006/relationships/hyperlink" Target="https://youtu.be/jbCCwVenQHs" TargetMode="External"/><Relationship Id="rId256" Type="http://schemas.openxmlformats.org/officeDocument/2006/relationships/hyperlink" Target="https://youtu.be/lYt2KoWOhqk" TargetMode="External"/><Relationship Id="rId255" Type="http://schemas.openxmlformats.org/officeDocument/2006/relationships/hyperlink" Target="https://youtu.be/Byg2Ci9jO6g" TargetMode="External"/><Relationship Id="rId254" Type="http://schemas.openxmlformats.org/officeDocument/2006/relationships/hyperlink" Target="https://youtu.be/PsUDRjL7u7U" TargetMode="External"/><Relationship Id="rId253" Type="http://schemas.openxmlformats.org/officeDocument/2006/relationships/hyperlink" Target="https://youtu.be/cDSbz-2PKL8" TargetMode="External"/><Relationship Id="rId252" Type="http://schemas.openxmlformats.org/officeDocument/2006/relationships/hyperlink" Target="https://youtu.be/L_oz6J4i8HI" TargetMode="External"/><Relationship Id="rId251" Type="http://schemas.openxmlformats.org/officeDocument/2006/relationships/hyperlink" Target="https://youtu.be/UTILC0vHux8" TargetMode="External"/><Relationship Id="rId250" Type="http://schemas.openxmlformats.org/officeDocument/2006/relationships/hyperlink" Target="https://youtu.be/o_G8aeA3wCI" TargetMode="External"/><Relationship Id="rId25" Type="http://schemas.openxmlformats.org/officeDocument/2006/relationships/hyperlink" Target="https://youtu.be/XWojg3BabnM" TargetMode="External"/><Relationship Id="rId249" Type="http://schemas.openxmlformats.org/officeDocument/2006/relationships/hyperlink" Target="https://youtu.be/ADr6M_gqcq0" TargetMode="External"/><Relationship Id="rId248" Type="http://schemas.openxmlformats.org/officeDocument/2006/relationships/hyperlink" Target="https://youtu.be/T509muwOO0s" TargetMode="External"/><Relationship Id="rId247" Type="http://schemas.openxmlformats.org/officeDocument/2006/relationships/hyperlink" Target="https://youtu.be/kT-h2vCLxwU" TargetMode="External"/><Relationship Id="rId246" Type="http://schemas.openxmlformats.org/officeDocument/2006/relationships/hyperlink" Target="https://youtu.be/I_odfWOJsQo" TargetMode="External"/><Relationship Id="rId245" Type="http://schemas.openxmlformats.org/officeDocument/2006/relationships/hyperlink" Target="https://youtu.be/Nl7_X_I0vrE" TargetMode="External"/><Relationship Id="rId244" Type="http://schemas.openxmlformats.org/officeDocument/2006/relationships/hyperlink" Target="https://youtu.be/G1chiN8CJA0" TargetMode="External"/><Relationship Id="rId243" Type="http://schemas.openxmlformats.org/officeDocument/2006/relationships/hyperlink" Target="https://youtu.be/jJJJoHpJuXc" TargetMode="External"/><Relationship Id="rId242" Type="http://schemas.openxmlformats.org/officeDocument/2006/relationships/hyperlink" Target="https://youtu.be/2LzGdkQurd0" TargetMode="External"/><Relationship Id="rId241" Type="http://schemas.openxmlformats.org/officeDocument/2006/relationships/hyperlink" Target="https://youtu.be/OgvjwiKA_FA" TargetMode="External"/><Relationship Id="rId240" Type="http://schemas.openxmlformats.org/officeDocument/2006/relationships/hyperlink" Target="https://youtu.be/Mis8Hxk1hkU" TargetMode="External"/><Relationship Id="rId24" Type="http://schemas.openxmlformats.org/officeDocument/2006/relationships/hyperlink" Target="https://youtu.be/yTs6Y5NqgFg" TargetMode="External"/><Relationship Id="rId239" Type="http://schemas.openxmlformats.org/officeDocument/2006/relationships/hyperlink" Target="https://youtu.be/FTZI9BFwitU" TargetMode="External"/><Relationship Id="rId238" Type="http://schemas.openxmlformats.org/officeDocument/2006/relationships/hyperlink" Target="https://youtu.be/-d1OGKahk4g" TargetMode="External"/><Relationship Id="rId237" Type="http://schemas.openxmlformats.org/officeDocument/2006/relationships/hyperlink" Target="https://youtu.be/Q-ik0pxjoXE" TargetMode="External"/><Relationship Id="rId236" Type="http://schemas.openxmlformats.org/officeDocument/2006/relationships/hyperlink" Target="https://youtu.be/H-FC-s4MXvE" TargetMode="External"/><Relationship Id="rId235" Type="http://schemas.openxmlformats.org/officeDocument/2006/relationships/hyperlink" Target="https://youtu.be/QUoo1d3bnZ4" TargetMode="External"/><Relationship Id="rId234" Type="http://schemas.openxmlformats.org/officeDocument/2006/relationships/hyperlink" Target="https://youtu.be/uEi6G7OPpDM" TargetMode="External"/><Relationship Id="rId233" Type="http://schemas.openxmlformats.org/officeDocument/2006/relationships/hyperlink" Target="https://youtu.be/QRs5r0-TFE0" TargetMode="External"/><Relationship Id="rId232" Type="http://schemas.openxmlformats.org/officeDocument/2006/relationships/hyperlink" Target="https://youtu.be/sTBHcOaPIkM" TargetMode="External"/><Relationship Id="rId231" Type="http://schemas.openxmlformats.org/officeDocument/2006/relationships/hyperlink" Target="https://youtu.be/ylBsUwVJjMk" TargetMode="External"/><Relationship Id="rId230" Type="http://schemas.openxmlformats.org/officeDocument/2006/relationships/hyperlink" Target="https://youtu.be/xlTdls9Hd00" TargetMode="External"/><Relationship Id="rId23" Type="http://schemas.openxmlformats.org/officeDocument/2006/relationships/hyperlink" Target="https://youtu.be/t9SFQlEjX8w" TargetMode="External"/><Relationship Id="rId229" Type="http://schemas.openxmlformats.org/officeDocument/2006/relationships/hyperlink" Target="https://youtu.be/WzqIiodr8Xc" TargetMode="External"/><Relationship Id="rId228" Type="http://schemas.openxmlformats.org/officeDocument/2006/relationships/hyperlink" Target="https://youtu.be/cTZIBjv1k4g" TargetMode="External"/><Relationship Id="rId227" Type="http://schemas.openxmlformats.org/officeDocument/2006/relationships/hyperlink" Target="https://youtu.be/XVx-BU2GFLI" TargetMode="External"/><Relationship Id="rId226" Type="http://schemas.openxmlformats.org/officeDocument/2006/relationships/hyperlink" Target="https://youtu.be/pQdRenWQzwc" TargetMode="External"/><Relationship Id="rId225" Type="http://schemas.openxmlformats.org/officeDocument/2006/relationships/hyperlink" Target="https://youtu.be/NC2qPzxtHRw" TargetMode="External"/><Relationship Id="rId224" Type="http://schemas.openxmlformats.org/officeDocument/2006/relationships/hyperlink" Target="https://youtu.be/ykTWB6030gs" TargetMode="External"/><Relationship Id="rId223" Type="http://schemas.openxmlformats.org/officeDocument/2006/relationships/hyperlink" Target="https://youtu.be/FeDAcwKPe_Q" TargetMode="External"/><Relationship Id="rId222" Type="http://schemas.openxmlformats.org/officeDocument/2006/relationships/hyperlink" Target="https://youtu.be/nQZsdux58Bk" TargetMode="External"/><Relationship Id="rId221" Type="http://schemas.openxmlformats.org/officeDocument/2006/relationships/hyperlink" Target="https://youtu.be/a10IdbEMVJ0" TargetMode="External"/><Relationship Id="rId220" Type="http://schemas.openxmlformats.org/officeDocument/2006/relationships/hyperlink" Target="https://youtu.be/9lDU4JAQjuA" TargetMode="External"/><Relationship Id="rId22" Type="http://schemas.openxmlformats.org/officeDocument/2006/relationships/hyperlink" Target="https://youtu.be/B66dUmq8eO8" TargetMode="External"/><Relationship Id="rId219" Type="http://schemas.openxmlformats.org/officeDocument/2006/relationships/hyperlink" Target="https://youtu.be/znSwg4PE77Y" TargetMode="External"/><Relationship Id="rId218" Type="http://schemas.openxmlformats.org/officeDocument/2006/relationships/hyperlink" Target="https://youtu.be/_wYFSFZllPo" TargetMode="External"/><Relationship Id="rId217" Type="http://schemas.openxmlformats.org/officeDocument/2006/relationships/hyperlink" Target="https://youtu.be/HCrwF4oBCvk" TargetMode="External"/><Relationship Id="rId216" Type="http://schemas.openxmlformats.org/officeDocument/2006/relationships/hyperlink" Target="https://youtu.be/NpWYCgTms94" TargetMode="External"/><Relationship Id="rId215" Type="http://schemas.openxmlformats.org/officeDocument/2006/relationships/hyperlink" Target="https://youtu.be/F4Os67j7gNs" TargetMode="External"/><Relationship Id="rId214" Type="http://schemas.openxmlformats.org/officeDocument/2006/relationships/hyperlink" Target="https://youtu.be/FYpxArtb6pU" TargetMode="External"/><Relationship Id="rId213" Type="http://schemas.openxmlformats.org/officeDocument/2006/relationships/hyperlink" Target="https://youtu.be/6YW5b2KWHaI" TargetMode="External"/><Relationship Id="rId212" Type="http://schemas.openxmlformats.org/officeDocument/2006/relationships/hyperlink" Target="https://youtu.be/Tsy_E7_fR84" TargetMode="External"/><Relationship Id="rId211" Type="http://schemas.openxmlformats.org/officeDocument/2006/relationships/hyperlink" Target="https://youtu.be/g1xQY0qiRjg" TargetMode="External"/><Relationship Id="rId210" Type="http://schemas.openxmlformats.org/officeDocument/2006/relationships/hyperlink" Target="https://youtu.be/WH8vs4EzbYc" TargetMode="External"/><Relationship Id="rId21" Type="http://schemas.openxmlformats.org/officeDocument/2006/relationships/hyperlink" Target="https://youtu.be/N43pF5-pL6c" TargetMode="External"/><Relationship Id="rId209" Type="http://schemas.openxmlformats.org/officeDocument/2006/relationships/hyperlink" Target="https://youtu.be/TxVlh5mhGRQ" TargetMode="External"/><Relationship Id="rId208" Type="http://schemas.openxmlformats.org/officeDocument/2006/relationships/hyperlink" Target="https://youtu.be/9sbiGlvrp1c" TargetMode="External"/><Relationship Id="rId207" Type="http://schemas.openxmlformats.org/officeDocument/2006/relationships/hyperlink" Target="https://youtu.be/Hl7_pdn2MBY" TargetMode="External"/><Relationship Id="rId206" Type="http://schemas.openxmlformats.org/officeDocument/2006/relationships/hyperlink" Target="https://youtu.be/FMKPz1tuv10" TargetMode="External"/><Relationship Id="rId205" Type="http://schemas.openxmlformats.org/officeDocument/2006/relationships/hyperlink" Target="https://youtu.be/xw9C5OaW4Pk" TargetMode="External"/><Relationship Id="rId204" Type="http://schemas.openxmlformats.org/officeDocument/2006/relationships/hyperlink" Target="https://youtu.be/pG5lQvciGpo" TargetMode="External"/><Relationship Id="rId203" Type="http://schemas.openxmlformats.org/officeDocument/2006/relationships/hyperlink" Target="https://youtu.be/HR7IB4Dho4I" TargetMode="External"/><Relationship Id="rId202" Type="http://schemas.openxmlformats.org/officeDocument/2006/relationships/hyperlink" Target="https://youtu.be/UWx4NeUnbSs" TargetMode="External"/><Relationship Id="rId201" Type="http://schemas.openxmlformats.org/officeDocument/2006/relationships/hyperlink" Target="https://youtu.be/Pb1YTTzQcNI" TargetMode="External"/><Relationship Id="rId200" Type="http://schemas.openxmlformats.org/officeDocument/2006/relationships/hyperlink" Target="https://youtu.be/ImzCAlkOnoE" TargetMode="External"/><Relationship Id="rId20" Type="http://schemas.openxmlformats.org/officeDocument/2006/relationships/hyperlink" Target="https://youtu.be/9u1ml-gd51g" TargetMode="External"/><Relationship Id="rId2" Type="http://schemas.openxmlformats.org/officeDocument/2006/relationships/hyperlink" Target="https://files.afu.se/Downloads/Transcripts/0%20-%20Government/USA%20-%20NASA%20Astrobiology/" TargetMode="External"/><Relationship Id="rId199" Type="http://schemas.openxmlformats.org/officeDocument/2006/relationships/hyperlink" Target="https://youtu.be/zgsbtfuEnk8" TargetMode="External"/><Relationship Id="rId198" Type="http://schemas.openxmlformats.org/officeDocument/2006/relationships/hyperlink" Target="https://youtu.be/uoNIIr17qEM" TargetMode="External"/><Relationship Id="rId197" Type="http://schemas.openxmlformats.org/officeDocument/2006/relationships/hyperlink" Target="https://youtu.be/estwHtAdbo8" TargetMode="External"/><Relationship Id="rId196" Type="http://schemas.openxmlformats.org/officeDocument/2006/relationships/hyperlink" Target="https://youtu.be/_4acUkXra9o" TargetMode="External"/><Relationship Id="rId195" Type="http://schemas.openxmlformats.org/officeDocument/2006/relationships/hyperlink" Target="https://youtu.be/T0dKBzVoFRI" TargetMode="External"/><Relationship Id="rId194" Type="http://schemas.openxmlformats.org/officeDocument/2006/relationships/hyperlink" Target="https://youtu.be/7lkb7eK_XqQ" TargetMode="External"/><Relationship Id="rId193" Type="http://schemas.openxmlformats.org/officeDocument/2006/relationships/hyperlink" Target="https://youtu.be/vwQ-Kcj7UNA" TargetMode="External"/><Relationship Id="rId192" Type="http://schemas.openxmlformats.org/officeDocument/2006/relationships/hyperlink" Target="https://youtu.be/vXNWB3H7taU" TargetMode="External"/><Relationship Id="rId191" Type="http://schemas.openxmlformats.org/officeDocument/2006/relationships/hyperlink" Target="https://youtu.be/fVZaOfYDK7Q" TargetMode="External"/><Relationship Id="rId190" Type="http://schemas.openxmlformats.org/officeDocument/2006/relationships/hyperlink" Target="https://youtu.be/d_VnuYu0VVI" TargetMode="External"/><Relationship Id="rId19" Type="http://schemas.openxmlformats.org/officeDocument/2006/relationships/hyperlink" Target="https://youtu.be/raA1yDBlyUY" TargetMode="External"/><Relationship Id="rId189" Type="http://schemas.openxmlformats.org/officeDocument/2006/relationships/hyperlink" Target="https://youtu.be/cGh7mmEHnQU" TargetMode="External"/><Relationship Id="rId188" Type="http://schemas.openxmlformats.org/officeDocument/2006/relationships/hyperlink" Target="https://youtu.be/VB7Uw4cBLVo" TargetMode="External"/><Relationship Id="rId187" Type="http://schemas.openxmlformats.org/officeDocument/2006/relationships/hyperlink" Target="https://youtu.be/LL5XEs_YgK8" TargetMode="External"/><Relationship Id="rId186" Type="http://schemas.openxmlformats.org/officeDocument/2006/relationships/hyperlink" Target="https://youtu.be/AOQ6D7lDunQ" TargetMode="External"/><Relationship Id="rId185" Type="http://schemas.openxmlformats.org/officeDocument/2006/relationships/hyperlink" Target="https://youtu.be/ygmmapEcwpw" TargetMode="External"/><Relationship Id="rId184" Type="http://schemas.openxmlformats.org/officeDocument/2006/relationships/hyperlink" Target="https://youtu.be/vy12CZsaqvA" TargetMode="External"/><Relationship Id="rId183" Type="http://schemas.openxmlformats.org/officeDocument/2006/relationships/hyperlink" Target="https://youtu.be/rwlZO86_dLU" TargetMode="External"/><Relationship Id="rId182" Type="http://schemas.openxmlformats.org/officeDocument/2006/relationships/hyperlink" Target="https://youtu.be/niTX6ai2Jqc" TargetMode="External"/><Relationship Id="rId181" Type="http://schemas.openxmlformats.org/officeDocument/2006/relationships/hyperlink" Target="https://youtu.be/m6AY_TvMmdQ" TargetMode="External"/><Relationship Id="rId180" Type="http://schemas.openxmlformats.org/officeDocument/2006/relationships/hyperlink" Target="https://youtu.be/kphn0L-wlwc" TargetMode="External"/><Relationship Id="rId18" Type="http://schemas.openxmlformats.org/officeDocument/2006/relationships/hyperlink" Target="https://youtu.be/rIxonSWHjVs" TargetMode="External"/><Relationship Id="rId179" Type="http://schemas.openxmlformats.org/officeDocument/2006/relationships/hyperlink" Target="https://youtu.be/ij5STRHqijM" TargetMode="External"/><Relationship Id="rId178" Type="http://schemas.openxmlformats.org/officeDocument/2006/relationships/hyperlink" Target="https://youtu.be/c2LUTTX9tLQ" TargetMode="External"/><Relationship Id="rId177" Type="http://schemas.openxmlformats.org/officeDocument/2006/relationships/hyperlink" Target="https://youtu.be/YIU0tJ1jRz8" TargetMode="External"/><Relationship Id="rId176" Type="http://schemas.openxmlformats.org/officeDocument/2006/relationships/hyperlink" Target="https://youtu.be/XESz0gCuieA" TargetMode="External"/><Relationship Id="rId175" Type="http://schemas.openxmlformats.org/officeDocument/2006/relationships/hyperlink" Target="https://youtu.be/WY-iuehHMuI" TargetMode="External"/><Relationship Id="rId174" Type="http://schemas.openxmlformats.org/officeDocument/2006/relationships/hyperlink" Target="https://youtu.be/VphGiWKDv1c" TargetMode="External"/><Relationship Id="rId173" Type="http://schemas.openxmlformats.org/officeDocument/2006/relationships/hyperlink" Target="https://youtu.be/RiwxDMr0ev4" TargetMode="External"/><Relationship Id="rId172" Type="http://schemas.openxmlformats.org/officeDocument/2006/relationships/hyperlink" Target="https://youtu.be/PPyH87Lr8g0" TargetMode="External"/><Relationship Id="rId171" Type="http://schemas.openxmlformats.org/officeDocument/2006/relationships/hyperlink" Target="https://youtu.be/MYeWRYYsE-c" TargetMode="External"/><Relationship Id="rId170" Type="http://schemas.openxmlformats.org/officeDocument/2006/relationships/hyperlink" Target="https://youtu.be/LPYFw2ku0wI" TargetMode="External"/><Relationship Id="rId17" Type="http://schemas.openxmlformats.org/officeDocument/2006/relationships/hyperlink" Target="https://youtu.be/Iko8amatGbg" TargetMode="External"/><Relationship Id="rId169" Type="http://schemas.openxmlformats.org/officeDocument/2006/relationships/hyperlink" Target="https://youtu.be/JZ3lJ3E_gzo" TargetMode="External"/><Relationship Id="rId168" Type="http://schemas.openxmlformats.org/officeDocument/2006/relationships/hyperlink" Target="https://youtu.be/JQe5qG2D9Ks" TargetMode="External"/><Relationship Id="rId167" Type="http://schemas.openxmlformats.org/officeDocument/2006/relationships/hyperlink" Target="https://youtu.be/HvOaFV1BSWM" TargetMode="External"/><Relationship Id="rId166" Type="http://schemas.openxmlformats.org/officeDocument/2006/relationships/hyperlink" Target="https://youtu.be/6OTfgVh6Bkc" TargetMode="External"/><Relationship Id="rId165" Type="http://schemas.openxmlformats.org/officeDocument/2006/relationships/hyperlink" Target="https://youtu.be/65gijVTrw0c" TargetMode="External"/><Relationship Id="rId164" Type="http://schemas.openxmlformats.org/officeDocument/2006/relationships/hyperlink" Target="https://youtu.be/5Z8XlEMp0vI" TargetMode="External"/><Relationship Id="rId163" Type="http://schemas.openxmlformats.org/officeDocument/2006/relationships/hyperlink" Target="https://youtu.be/46pgMNxE7WE" TargetMode="External"/><Relationship Id="rId162" Type="http://schemas.openxmlformats.org/officeDocument/2006/relationships/hyperlink" Target="https://youtu.be/3joh-IXJfiA" TargetMode="External"/><Relationship Id="rId161" Type="http://schemas.openxmlformats.org/officeDocument/2006/relationships/hyperlink" Target="https://youtu.be/217gOhJhHaE" TargetMode="External"/><Relationship Id="rId160" Type="http://schemas.openxmlformats.org/officeDocument/2006/relationships/hyperlink" Target="https://youtu.be/09PXL2v_81A" TargetMode="External"/><Relationship Id="rId16" Type="http://schemas.openxmlformats.org/officeDocument/2006/relationships/hyperlink" Target="https://youtu.be/DlZJLwKP3z0" TargetMode="External"/><Relationship Id="rId159" Type="http://schemas.openxmlformats.org/officeDocument/2006/relationships/hyperlink" Target="https://youtu.be/-e90QLf4OGw" TargetMode="External"/><Relationship Id="rId158" Type="http://schemas.openxmlformats.org/officeDocument/2006/relationships/hyperlink" Target="https://youtu.be/x2-2fn6Egsg" TargetMode="External"/><Relationship Id="rId157" Type="http://schemas.openxmlformats.org/officeDocument/2006/relationships/hyperlink" Target="https://youtu.be/u-mysSiJqGU" TargetMode="External"/><Relationship Id="rId156" Type="http://schemas.openxmlformats.org/officeDocument/2006/relationships/hyperlink" Target="https://youtu.be/t1s_c4n5k-Q" TargetMode="External"/><Relationship Id="rId155" Type="http://schemas.openxmlformats.org/officeDocument/2006/relationships/hyperlink" Target="https://youtu.be/remzKL7XiA0" TargetMode="External"/><Relationship Id="rId154" Type="http://schemas.openxmlformats.org/officeDocument/2006/relationships/hyperlink" Target="https://youtu.be/pMSvbj0et90" TargetMode="External"/><Relationship Id="rId153" Type="http://schemas.openxmlformats.org/officeDocument/2006/relationships/hyperlink" Target="https://youtu.be/pIoQb1mo6rA" TargetMode="External"/><Relationship Id="rId152" Type="http://schemas.openxmlformats.org/officeDocument/2006/relationships/hyperlink" Target="https://youtu.be/l-hjFUOfrGM" TargetMode="External"/><Relationship Id="rId151" Type="http://schemas.openxmlformats.org/officeDocument/2006/relationships/hyperlink" Target="https://youtu.be/juorja1-yCw" TargetMode="External"/><Relationship Id="rId150" Type="http://schemas.openxmlformats.org/officeDocument/2006/relationships/hyperlink" Target="https://youtu.be/h9TObBuew-4" TargetMode="External"/><Relationship Id="rId15" Type="http://schemas.openxmlformats.org/officeDocument/2006/relationships/hyperlink" Target="https://youtu.be/8KTCL43gKOw" TargetMode="External"/><Relationship Id="rId149" Type="http://schemas.openxmlformats.org/officeDocument/2006/relationships/hyperlink" Target="https://youtu.be/f8rGoGV2vz4" TargetMode="External"/><Relationship Id="rId148" Type="http://schemas.openxmlformats.org/officeDocument/2006/relationships/hyperlink" Target="https://youtu.be/bQnRVlK_mN0" TargetMode="External"/><Relationship Id="rId147" Type="http://schemas.openxmlformats.org/officeDocument/2006/relationships/hyperlink" Target="https://youtu.be/XUNfoo0SOCs" TargetMode="External"/><Relationship Id="rId146" Type="http://schemas.openxmlformats.org/officeDocument/2006/relationships/hyperlink" Target="https://youtu.be/WQRXPSLekCg" TargetMode="External"/><Relationship Id="rId145" Type="http://schemas.openxmlformats.org/officeDocument/2006/relationships/hyperlink" Target="https://youtu.be/R1WZ4qxkig0" TargetMode="External"/><Relationship Id="rId144" Type="http://schemas.openxmlformats.org/officeDocument/2006/relationships/hyperlink" Target="https://youtu.be/Q6e1UVpE2FE" TargetMode="External"/><Relationship Id="rId143" Type="http://schemas.openxmlformats.org/officeDocument/2006/relationships/hyperlink" Target="https://youtu.be/NykpjXlTDEQ" TargetMode="External"/><Relationship Id="rId142" Type="http://schemas.openxmlformats.org/officeDocument/2006/relationships/hyperlink" Target="https://youtu.be/NOg4FAKD5dg" TargetMode="External"/><Relationship Id="rId141" Type="http://schemas.openxmlformats.org/officeDocument/2006/relationships/hyperlink" Target="https://youtu.be/MbMiJWTzj8A" TargetMode="External"/><Relationship Id="rId140" Type="http://schemas.openxmlformats.org/officeDocument/2006/relationships/hyperlink" Target="https://youtu.be/M_cQnnAEXAM" TargetMode="External"/><Relationship Id="rId14" Type="http://schemas.openxmlformats.org/officeDocument/2006/relationships/hyperlink" Target="https://youtu.be/JKkWUww--_8" TargetMode="External"/><Relationship Id="rId139" Type="http://schemas.openxmlformats.org/officeDocument/2006/relationships/hyperlink" Target="https://youtu.be/JZ-mQNn90ng" TargetMode="External"/><Relationship Id="rId138" Type="http://schemas.openxmlformats.org/officeDocument/2006/relationships/hyperlink" Target="https://youtu.be/FAv1vFjmbZw" TargetMode="External"/><Relationship Id="rId137" Type="http://schemas.openxmlformats.org/officeDocument/2006/relationships/hyperlink" Target="https://youtu.be/EJcAnlsrmSk" TargetMode="External"/><Relationship Id="rId136" Type="http://schemas.openxmlformats.org/officeDocument/2006/relationships/hyperlink" Target="https://youtu.be/DScDvb_iYrM" TargetMode="External"/><Relationship Id="rId135" Type="http://schemas.openxmlformats.org/officeDocument/2006/relationships/hyperlink" Target="https://youtu.be/7ZMyrlgu8Wc" TargetMode="External"/><Relationship Id="rId134" Type="http://schemas.openxmlformats.org/officeDocument/2006/relationships/hyperlink" Target="https://youtu.be/2mLusKHA6Po" TargetMode="External"/><Relationship Id="rId133" Type="http://schemas.openxmlformats.org/officeDocument/2006/relationships/hyperlink" Target="https://youtu.be/1fsJg7NJxKk" TargetMode="External"/><Relationship Id="rId132" Type="http://schemas.openxmlformats.org/officeDocument/2006/relationships/hyperlink" Target="https://youtu.be/yOO0WwkMmuo" TargetMode="External"/><Relationship Id="rId131" Type="http://schemas.openxmlformats.org/officeDocument/2006/relationships/hyperlink" Target="https://youtu.be/YyQH1KQsWHk" TargetMode="External"/><Relationship Id="rId130" Type="http://schemas.openxmlformats.org/officeDocument/2006/relationships/hyperlink" Target="https://youtu.be/VRYQV4n1V1k" TargetMode="External"/><Relationship Id="rId13" Type="http://schemas.openxmlformats.org/officeDocument/2006/relationships/hyperlink" Target="https://youtu.be/989MN7-dVw0" TargetMode="External"/><Relationship Id="rId129" Type="http://schemas.openxmlformats.org/officeDocument/2006/relationships/hyperlink" Target="https://youtu.be/D0TT6RoZ4uA" TargetMode="External"/><Relationship Id="rId128" Type="http://schemas.openxmlformats.org/officeDocument/2006/relationships/hyperlink" Target="https://youtu.be/y8bpXdTBHjk" TargetMode="External"/><Relationship Id="rId127" Type="http://schemas.openxmlformats.org/officeDocument/2006/relationships/hyperlink" Target="https://youtu.be/xBskRZu1L3w" TargetMode="External"/><Relationship Id="rId126" Type="http://schemas.openxmlformats.org/officeDocument/2006/relationships/hyperlink" Target="https://youtu.be/hnAINuujDls" TargetMode="External"/><Relationship Id="rId125" Type="http://schemas.openxmlformats.org/officeDocument/2006/relationships/hyperlink" Target="https://youtu.be/fw5BjISgYKc" TargetMode="External"/><Relationship Id="rId124" Type="http://schemas.openxmlformats.org/officeDocument/2006/relationships/hyperlink" Target="https://youtu.be/d4o_wH7OUeA" TargetMode="External"/><Relationship Id="rId123" Type="http://schemas.openxmlformats.org/officeDocument/2006/relationships/hyperlink" Target="https://youtu.be/bXbTUsgsNLM" TargetMode="External"/><Relationship Id="rId122" Type="http://schemas.openxmlformats.org/officeDocument/2006/relationships/hyperlink" Target="https://youtu.be/aWDA6Yw2cBs" TargetMode="External"/><Relationship Id="rId121" Type="http://schemas.openxmlformats.org/officeDocument/2006/relationships/hyperlink" Target="https://youtu.be/ZDco0mV0h3Q" TargetMode="External"/><Relationship Id="rId120" Type="http://schemas.openxmlformats.org/officeDocument/2006/relationships/hyperlink" Target="https://youtu.be/Yjq47LYcIkc" TargetMode="External"/><Relationship Id="rId12" Type="http://schemas.openxmlformats.org/officeDocument/2006/relationships/hyperlink" Target="https://youtu.be/mhsLqQCyTEw" TargetMode="External"/><Relationship Id="rId119" Type="http://schemas.openxmlformats.org/officeDocument/2006/relationships/hyperlink" Target="https://youtu.be/WbYEGUjbi8M" TargetMode="External"/><Relationship Id="rId118" Type="http://schemas.openxmlformats.org/officeDocument/2006/relationships/hyperlink" Target="https://youtu.be/PNVfyOUd4q0" TargetMode="External"/><Relationship Id="rId117" Type="http://schemas.openxmlformats.org/officeDocument/2006/relationships/hyperlink" Target="https://youtu.be/NEOFQLjNoYY" TargetMode="External"/><Relationship Id="rId116" Type="http://schemas.openxmlformats.org/officeDocument/2006/relationships/hyperlink" Target="https://youtu.be/IuB42wyoPMs" TargetMode="External"/><Relationship Id="rId115" Type="http://schemas.openxmlformats.org/officeDocument/2006/relationships/hyperlink" Target="https://youtu.be/AtbhzzzSqb8" TargetMode="External"/><Relationship Id="rId114" Type="http://schemas.openxmlformats.org/officeDocument/2006/relationships/hyperlink" Target="https://youtu.be/9_HZHntsgsQ" TargetMode="External"/><Relationship Id="rId113" Type="http://schemas.openxmlformats.org/officeDocument/2006/relationships/hyperlink" Target="https://youtu.be/9DWoWPX4hT0" TargetMode="External"/><Relationship Id="rId112" Type="http://schemas.openxmlformats.org/officeDocument/2006/relationships/hyperlink" Target="https://youtu.be/8R_HSI6nb2Y" TargetMode="External"/><Relationship Id="rId111" Type="http://schemas.openxmlformats.org/officeDocument/2006/relationships/hyperlink" Target="https://youtu.be/7g6lgZZWcxY" TargetMode="External"/><Relationship Id="rId110" Type="http://schemas.openxmlformats.org/officeDocument/2006/relationships/hyperlink" Target="https://youtu.be/62qK5IwgP0I" TargetMode="External"/><Relationship Id="rId11" Type="http://schemas.openxmlformats.org/officeDocument/2006/relationships/hyperlink" Target="https://youtu.be/7Gr8m2sEpzU" TargetMode="External"/><Relationship Id="rId109" Type="http://schemas.openxmlformats.org/officeDocument/2006/relationships/hyperlink" Target="https://youtu.be/61BUvzwYYhY" TargetMode="External"/><Relationship Id="rId108" Type="http://schemas.openxmlformats.org/officeDocument/2006/relationships/hyperlink" Target="https://youtu.be/5kMWwcZwlaw" TargetMode="External"/><Relationship Id="rId107" Type="http://schemas.openxmlformats.org/officeDocument/2006/relationships/hyperlink" Target="https://youtu.be/5_Hp-OG8YQ0" TargetMode="External"/><Relationship Id="rId106" Type="http://schemas.openxmlformats.org/officeDocument/2006/relationships/hyperlink" Target="https://youtu.be/4_3FMFQ0HUI" TargetMode="External"/><Relationship Id="rId105" Type="http://schemas.openxmlformats.org/officeDocument/2006/relationships/hyperlink" Target="https://youtu.be/3XxsYiBfmbQ" TargetMode="External"/><Relationship Id="rId104" Type="http://schemas.openxmlformats.org/officeDocument/2006/relationships/hyperlink" Target="https://youtu.be/1x2Yix9icTY" TargetMode="External"/><Relationship Id="rId103" Type="http://schemas.openxmlformats.org/officeDocument/2006/relationships/hyperlink" Target="https://youtu.be/PnJqEcytwC4" TargetMode="External"/><Relationship Id="rId102" Type="http://schemas.openxmlformats.org/officeDocument/2006/relationships/hyperlink" Target="https://youtu.be/xSjGpnY3ykU" TargetMode="External"/><Relationship Id="rId101" Type="http://schemas.openxmlformats.org/officeDocument/2006/relationships/hyperlink" Target="https://youtu.be/K3ZxQ1aOaOY" TargetMode="External"/><Relationship Id="rId100" Type="http://schemas.openxmlformats.org/officeDocument/2006/relationships/hyperlink" Target="https://youtu.be/z-t9Y2NUN1w" TargetMode="External"/><Relationship Id="rId10" Type="http://schemas.openxmlformats.org/officeDocument/2006/relationships/hyperlink" Target="https://youtu.be/Lk1WERlzzjE" TargetMode="External"/><Relationship Id="rId1" Type="http://schemas.openxmlformats.org/officeDocument/2006/relationships/hyperlink" Target="https://youtu.be/L59SS-YAgZ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6"/>
  <sheetViews>
    <sheetView tabSelected="1" topLeftCell="A57" workbookViewId="0">
      <selection activeCell="R2" sqref="R2"/>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390" spans="1:13">
      <c r="A2" s="1" t="s">
        <v>12</v>
      </c>
      <c r="B2" s="1" t="s">
        <v>13</v>
      </c>
      <c r="C2" s="4" t="s">
        <v>14</v>
      </c>
      <c r="D2" s="1" t="s">
        <v>15</v>
      </c>
      <c r="E2" s="1" t="s">
        <v>16</v>
      </c>
      <c r="F2" s="4" t="s">
        <v>17</v>
      </c>
      <c r="G2" s="1" t="s">
        <v>18</v>
      </c>
      <c r="H2" s="1" t="s">
        <v>19</v>
      </c>
      <c r="I2" s="1" t="s">
        <v>20</v>
      </c>
      <c r="J2" s="1" t="s">
        <v>21</v>
      </c>
      <c r="K2" s="1" t="s">
        <v>22</v>
      </c>
      <c r="L2" s="1">
        <v>0</v>
      </c>
      <c r="M2" s="2">
        <v>0</v>
      </c>
    </row>
    <row r="3" ht="390" spans="1:13">
      <c r="A3" s="1" t="s">
        <v>12</v>
      </c>
      <c r="B3" s="1" t="s">
        <v>13</v>
      </c>
      <c r="C3" s="4" t="s">
        <v>23</v>
      </c>
      <c r="D3" s="1" t="s">
        <v>24</v>
      </c>
      <c r="E3" s="1" t="s">
        <v>16</v>
      </c>
      <c r="F3" s="4" t="s">
        <v>17</v>
      </c>
      <c r="G3" s="1" t="s">
        <v>18</v>
      </c>
      <c r="H3" s="1" t="s">
        <v>19</v>
      </c>
      <c r="I3" s="1" t="s">
        <v>20</v>
      </c>
      <c r="J3" s="1" t="s">
        <v>25</v>
      </c>
      <c r="K3" s="1" t="s">
        <v>22</v>
      </c>
      <c r="L3" s="1">
        <v>0</v>
      </c>
      <c r="M3" s="2">
        <v>0</v>
      </c>
    </row>
    <row r="4" ht="390" spans="1:13">
      <c r="A4" s="1" t="s">
        <v>26</v>
      </c>
      <c r="B4" s="1" t="s">
        <v>13</v>
      </c>
      <c r="C4" s="4" t="s">
        <v>27</v>
      </c>
      <c r="D4" s="1" t="s">
        <v>28</v>
      </c>
      <c r="E4" s="1" t="s">
        <v>16</v>
      </c>
      <c r="F4" s="4" t="s">
        <v>17</v>
      </c>
      <c r="G4" s="1" t="s">
        <v>18</v>
      </c>
      <c r="H4" s="1" t="s">
        <v>19</v>
      </c>
      <c r="I4" s="1" t="s">
        <v>20</v>
      </c>
      <c r="J4" s="1" t="s">
        <v>29</v>
      </c>
      <c r="K4" s="1" t="s">
        <v>22</v>
      </c>
      <c r="L4" s="1">
        <v>0</v>
      </c>
      <c r="M4" s="2">
        <v>0</v>
      </c>
    </row>
    <row r="5" ht="390" spans="1:13">
      <c r="A5" s="1" t="s">
        <v>26</v>
      </c>
      <c r="B5" s="1" t="s">
        <v>13</v>
      </c>
      <c r="C5" s="4" t="s">
        <v>30</v>
      </c>
      <c r="D5" s="1" t="s">
        <v>31</v>
      </c>
      <c r="E5" s="1" t="s">
        <v>16</v>
      </c>
      <c r="F5" s="4" t="s">
        <v>17</v>
      </c>
      <c r="G5" s="1" t="s">
        <v>18</v>
      </c>
      <c r="H5" s="1" t="s">
        <v>19</v>
      </c>
      <c r="I5" s="1" t="s">
        <v>20</v>
      </c>
      <c r="J5" s="1" t="s">
        <v>32</v>
      </c>
      <c r="K5" s="1" t="s">
        <v>22</v>
      </c>
      <c r="L5" s="1">
        <v>0</v>
      </c>
      <c r="M5" s="2">
        <v>0</v>
      </c>
    </row>
    <row r="6" ht="390" spans="1:13">
      <c r="A6" s="1" t="s">
        <v>26</v>
      </c>
      <c r="B6" s="1" t="s">
        <v>13</v>
      </c>
      <c r="C6" s="4" t="s">
        <v>33</v>
      </c>
      <c r="D6" s="1" t="s">
        <v>34</v>
      </c>
      <c r="E6" s="1" t="s">
        <v>16</v>
      </c>
      <c r="F6" s="4" t="s">
        <v>17</v>
      </c>
      <c r="G6" s="1" t="s">
        <v>18</v>
      </c>
      <c r="H6" s="1" t="s">
        <v>19</v>
      </c>
      <c r="I6" s="1" t="s">
        <v>20</v>
      </c>
      <c r="J6" s="1" t="s">
        <v>35</v>
      </c>
      <c r="K6" s="1" t="s">
        <v>22</v>
      </c>
      <c r="L6" s="1">
        <v>0</v>
      </c>
      <c r="M6" s="2">
        <v>0</v>
      </c>
    </row>
    <row r="7" ht="390" spans="1:13">
      <c r="A7" s="1" t="s">
        <v>36</v>
      </c>
      <c r="B7" s="1" t="s">
        <v>13</v>
      </c>
      <c r="C7" s="4" t="s">
        <v>37</v>
      </c>
      <c r="D7" s="1" t="s">
        <v>38</v>
      </c>
      <c r="E7" s="1" t="s">
        <v>16</v>
      </c>
      <c r="F7" s="4" t="s">
        <v>17</v>
      </c>
      <c r="G7" s="1" t="s">
        <v>18</v>
      </c>
      <c r="H7" s="1" t="s">
        <v>19</v>
      </c>
      <c r="I7" s="1" t="s">
        <v>20</v>
      </c>
      <c r="J7" s="1" t="s">
        <v>39</v>
      </c>
      <c r="K7" s="1" t="s">
        <v>22</v>
      </c>
      <c r="L7" s="1">
        <v>0</v>
      </c>
      <c r="M7" s="2">
        <v>0</v>
      </c>
    </row>
    <row r="8" ht="390" spans="1:13">
      <c r="A8" s="1" t="s">
        <v>36</v>
      </c>
      <c r="B8" s="1" t="s">
        <v>13</v>
      </c>
      <c r="C8" s="4" t="s">
        <v>40</v>
      </c>
      <c r="D8" s="1" t="s">
        <v>41</v>
      </c>
      <c r="E8" s="1" t="s">
        <v>16</v>
      </c>
      <c r="F8" s="4" t="s">
        <v>17</v>
      </c>
      <c r="G8" s="1" t="s">
        <v>18</v>
      </c>
      <c r="H8" s="1" t="s">
        <v>19</v>
      </c>
      <c r="I8" s="1" t="s">
        <v>20</v>
      </c>
      <c r="J8" s="1" t="s">
        <v>42</v>
      </c>
      <c r="K8" s="1" t="s">
        <v>22</v>
      </c>
      <c r="L8" s="1">
        <v>0</v>
      </c>
      <c r="M8" s="2">
        <v>0</v>
      </c>
    </row>
    <row r="9" ht="390" spans="1:13">
      <c r="A9" s="1" t="s">
        <v>36</v>
      </c>
      <c r="B9" s="1" t="s">
        <v>13</v>
      </c>
      <c r="C9" s="4" t="s">
        <v>43</v>
      </c>
      <c r="D9" s="1" t="s">
        <v>44</v>
      </c>
      <c r="E9" s="1" t="s">
        <v>16</v>
      </c>
      <c r="F9" s="4" t="s">
        <v>17</v>
      </c>
      <c r="G9" s="1" t="s">
        <v>18</v>
      </c>
      <c r="H9" s="1" t="s">
        <v>19</v>
      </c>
      <c r="I9" s="1" t="s">
        <v>20</v>
      </c>
      <c r="J9" s="1" t="s">
        <v>45</v>
      </c>
      <c r="K9" s="1" t="s">
        <v>22</v>
      </c>
      <c r="L9" s="1">
        <v>0</v>
      </c>
      <c r="M9" s="2">
        <v>0</v>
      </c>
    </row>
    <row r="10" ht="390" spans="1:13">
      <c r="A10" s="1" t="s">
        <v>46</v>
      </c>
      <c r="B10" s="1" t="s">
        <v>13</v>
      </c>
      <c r="C10" s="4" t="s">
        <v>47</v>
      </c>
      <c r="D10" s="1" t="s">
        <v>48</v>
      </c>
      <c r="E10" s="1" t="s">
        <v>16</v>
      </c>
      <c r="F10" s="4" t="s">
        <v>17</v>
      </c>
      <c r="G10" s="1" t="s">
        <v>18</v>
      </c>
      <c r="H10" s="1" t="s">
        <v>19</v>
      </c>
      <c r="I10" s="1" t="s">
        <v>20</v>
      </c>
      <c r="J10" s="1" t="s">
        <v>49</v>
      </c>
      <c r="K10" s="1" t="s">
        <v>22</v>
      </c>
      <c r="L10" s="1">
        <v>0</v>
      </c>
      <c r="M10" s="2">
        <v>0</v>
      </c>
    </row>
    <row r="11" ht="390" spans="1:13">
      <c r="A11" s="1" t="s">
        <v>46</v>
      </c>
      <c r="B11" s="1" t="s">
        <v>13</v>
      </c>
      <c r="C11" s="4" t="s">
        <v>50</v>
      </c>
      <c r="D11" s="1" t="s">
        <v>51</v>
      </c>
      <c r="E11" s="1" t="s">
        <v>16</v>
      </c>
      <c r="F11" s="4" t="s">
        <v>17</v>
      </c>
      <c r="G11" s="1" t="s">
        <v>18</v>
      </c>
      <c r="H11" s="1" t="s">
        <v>19</v>
      </c>
      <c r="I11" s="1" t="s">
        <v>20</v>
      </c>
      <c r="J11" s="1" t="s">
        <v>52</v>
      </c>
      <c r="K11" s="1" t="s">
        <v>22</v>
      </c>
      <c r="L11" s="1" t="str">
        <f>HYPERLINK("https://files.afu.se/Downloads/Transcripts/0%20-%20Government/USA%20-%20NASA%20Astrobiology/2023 06 26 - NASA Astrobiology - AbGradCon 2023  Microbial Mediated Carbonate Mineralization from Brazil by Fernanda Jamel_7Gr8m2sEpzU - transcript (automated).pdf","Transcript Link")</f>
        <v>Transcript Link</v>
      </c>
      <c r="M11" s="2" t="str">
        <f>HYPERLINK("https://files.afu.se/Downloads/Transcripts/0%20-%20Government/USA%20-%20NASA%20Astrobiology/2023 06 26 - NASA Astrobiology - AbGradCon 2023  Microbial Mediated Carbonate Mineralization from Brazil by Fernanda Jamel_7Gr8m2sEpzU - transcript (automated).pdf","Transcript Link")</f>
        <v>Transcript Link</v>
      </c>
    </row>
    <row r="12" ht="390" spans="1:13">
      <c r="A12" s="1" t="s">
        <v>46</v>
      </c>
      <c r="B12" s="1" t="s">
        <v>13</v>
      </c>
      <c r="C12" s="4" t="s">
        <v>53</v>
      </c>
      <c r="D12" s="1" t="s">
        <v>54</v>
      </c>
      <c r="E12" s="1" t="s">
        <v>16</v>
      </c>
      <c r="F12" s="4" t="s">
        <v>17</v>
      </c>
      <c r="G12" s="1" t="s">
        <v>18</v>
      </c>
      <c r="H12" s="1" t="s">
        <v>19</v>
      </c>
      <c r="I12" s="1" t="s">
        <v>20</v>
      </c>
      <c r="J12" s="1" t="s">
        <v>55</v>
      </c>
      <c r="K12" s="1" t="s">
        <v>22</v>
      </c>
      <c r="L12" s="1">
        <v>0</v>
      </c>
      <c r="M12" s="2">
        <v>0</v>
      </c>
    </row>
    <row r="13" ht="390" spans="1:13">
      <c r="A13" s="1" t="s">
        <v>56</v>
      </c>
      <c r="B13" s="1" t="s">
        <v>13</v>
      </c>
      <c r="C13" s="4" t="s">
        <v>57</v>
      </c>
      <c r="D13" s="1" t="s">
        <v>58</v>
      </c>
      <c r="E13" s="1" t="s">
        <v>16</v>
      </c>
      <c r="F13" s="4" t="s">
        <v>17</v>
      </c>
      <c r="G13" s="1" t="s">
        <v>18</v>
      </c>
      <c r="H13" s="1" t="s">
        <v>19</v>
      </c>
      <c r="I13" s="1" t="s">
        <v>20</v>
      </c>
      <c r="J13" s="1" t="s">
        <v>59</v>
      </c>
      <c r="K13" s="1" t="s">
        <v>22</v>
      </c>
      <c r="L13" s="1">
        <v>0</v>
      </c>
      <c r="M13" s="2">
        <v>0</v>
      </c>
    </row>
    <row r="14" ht="390" spans="1:13">
      <c r="A14" s="1" t="s">
        <v>56</v>
      </c>
      <c r="B14" s="1" t="s">
        <v>13</v>
      </c>
      <c r="C14" s="4" t="s">
        <v>60</v>
      </c>
      <c r="D14" s="1" t="s">
        <v>61</v>
      </c>
      <c r="E14" s="1" t="s">
        <v>16</v>
      </c>
      <c r="F14" s="4" t="s">
        <v>17</v>
      </c>
      <c r="G14" s="1" t="s">
        <v>18</v>
      </c>
      <c r="H14" s="1" t="s">
        <v>19</v>
      </c>
      <c r="I14" s="1" t="s">
        <v>20</v>
      </c>
      <c r="J14" s="1" t="s">
        <v>62</v>
      </c>
      <c r="K14" s="1" t="s">
        <v>22</v>
      </c>
      <c r="L14" s="1">
        <v>0</v>
      </c>
      <c r="M14" s="2">
        <v>0</v>
      </c>
    </row>
    <row r="15" ht="390" spans="1:13">
      <c r="A15" s="1" t="s">
        <v>56</v>
      </c>
      <c r="B15" s="1" t="s">
        <v>13</v>
      </c>
      <c r="C15" s="4" t="s">
        <v>63</v>
      </c>
      <c r="D15" s="1" t="s">
        <v>64</v>
      </c>
      <c r="E15" s="1" t="s">
        <v>16</v>
      </c>
      <c r="F15" s="4" t="s">
        <v>17</v>
      </c>
      <c r="G15" s="1" t="s">
        <v>18</v>
      </c>
      <c r="H15" s="1" t="s">
        <v>19</v>
      </c>
      <c r="I15" s="1" t="s">
        <v>20</v>
      </c>
      <c r="J15" s="1" t="s">
        <v>65</v>
      </c>
      <c r="K15" s="1" t="s">
        <v>22</v>
      </c>
      <c r="L15" s="1" t="str">
        <f>HYPERLINK("https://files.afu.se/Downloads/Transcripts/0%20-%20Government/USA%20-%20NASA%20Astrobiology/2023 06 23 - NASA Astrobiology - AbGradCon 2023  Microscopy Methods for Life Detection on Icy Ocean Worlds by Pavel Klier_8KTCL43gKOw - transcript (automated).pdf","Transcript Link")</f>
        <v>Transcript Link</v>
      </c>
      <c r="M15" s="2" t="str">
        <f>HYPERLINK("https://files.afu.se/Downloads/Transcripts/0%20-%20Government/USA%20-%20NASA%20Astrobiology/2023 06 23 - NASA Astrobiology - AbGradCon 2023  Microscopy Methods for Life Detection on Icy Ocean Worlds by Pavel Klier_8KTCL43gKOw - transcript (automated).pdf","Transcript Link")</f>
        <v>Transcript Link</v>
      </c>
    </row>
    <row r="16" ht="390" spans="1:13">
      <c r="A16" s="1" t="s">
        <v>66</v>
      </c>
      <c r="B16" s="1" t="s">
        <v>13</v>
      </c>
      <c r="C16" s="4" t="s">
        <v>67</v>
      </c>
      <c r="D16" s="1" t="s">
        <v>68</v>
      </c>
      <c r="E16" s="1" t="s">
        <v>16</v>
      </c>
      <c r="F16" s="4" t="s">
        <v>17</v>
      </c>
      <c r="G16" s="1" t="s">
        <v>18</v>
      </c>
      <c r="H16" s="1" t="s">
        <v>19</v>
      </c>
      <c r="I16" s="1" t="s">
        <v>20</v>
      </c>
      <c r="J16" s="1" t="s">
        <v>69</v>
      </c>
      <c r="K16" s="1" t="s">
        <v>22</v>
      </c>
      <c r="L16" s="1" t="str">
        <f>HYPERLINK("https://files.afu.se/Downloads/Transcripts/0%20-%20Government/USA%20-%20NASA%20Astrobiology/2023 06 22 - NASA Astrobiology - AbGradCon 2023  Modeling a Subsurface Biosphere on Europa by Sam Nasreldine_DlZJLwKP3z0 - transcript (automated).pdf","Transcript Link")</f>
        <v>Transcript Link</v>
      </c>
      <c r="M16" s="2" t="str">
        <f>HYPERLINK("https://files.afu.se/Downloads/Transcripts/0%20-%20Government/USA%20-%20NASA%20Astrobiology/2023 06 22 - NASA Astrobiology - AbGradCon 2023  Modeling a Subsurface Biosphere on Europa by Sam Nasreldine_DlZJLwKP3z0 - transcript (automated).pdf","Transcript Link")</f>
        <v>Transcript Link</v>
      </c>
    </row>
    <row r="17" ht="390" spans="1:13">
      <c r="A17" s="1" t="s">
        <v>66</v>
      </c>
      <c r="B17" s="1" t="s">
        <v>13</v>
      </c>
      <c r="C17" s="4" t="s">
        <v>70</v>
      </c>
      <c r="D17" s="1" t="s">
        <v>71</v>
      </c>
      <c r="E17" s="1" t="s">
        <v>16</v>
      </c>
      <c r="F17" s="4" t="s">
        <v>17</v>
      </c>
      <c r="G17" s="1" t="s">
        <v>18</v>
      </c>
      <c r="H17" s="1" t="s">
        <v>19</v>
      </c>
      <c r="I17" s="1" t="s">
        <v>20</v>
      </c>
      <c r="J17" s="1" t="s">
        <v>72</v>
      </c>
      <c r="K17" s="1" t="s">
        <v>22</v>
      </c>
      <c r="L17" s="1">
        <v>0</v>
      </c>
      <c r="M17" s="2">
        <v>0</v>
      </c>
    </row>
    <row r="18" ht="390" spans="1:13">
      <c r="A18" s="1" t="s">
        <v>66</v>
      </c>
      <c r="B18" s="1" t="s">
        <v>13</v>
      </c>
      <c r="C18" s="4" t="s">
        <v>73</v>
      </c>
      <c r="D18" s="1" t="s">
        <v>74</v>
      </c>
      <c r="E18" s="1" t="s">
        <v>16</v>
      </c>
      <c r="F18" s="4" t="s">
        <v>17</v>
      </c>
      <c r="G18" s="1" t="s">
        <v>18</v>
      </c>
      <c r="H18" s="1" t="s">
        <v>19</v>
      </c>
      <c r="I18" s="1" t="s">
        <v>20</v>
      </c>
      <c r="J18" s="1" t="s">
        <v>75</v>
      </c>
      <c r="K18" s="1" t="s">
        <v>22</v>
      </c>
      <c r="L18" s="1">
        <v>0</v>
      </c>
      <c r="M18" s="2">
        <v>0</v>
      </c>
    </row>
    <row r="19" ht="409.5" spans="1:13">
      <c r="A19" s="1" t="s">
        <v>76</v>
      </c>
      <c r="B19" s="1" t="s">
        <v>13</v>
      </c>
      <c r="C19" s="4" t="s">
        <v>77</v>
      </c>
      <c r="D19" s="1" t="s">
        <v>78</v>
      </c>
      <c r="E19" s="1" t="s">
        <v>79</v>
      </c>
      <c r="F19" s="4" t="s">
        <v>17</v>
      </c>
      <c r="G19" s="1" t="s">
        <v>18</v>
      </c>
      <c r="H19" s="1" t="s">
        <v>19</v>
      </c>
      <c r="I19" s="1" t="s">
        <v>20</v>
      </c>
      <c r="J19" s="1" t="s">
        <v>80</v>
      </c>
      <c r="K19" s="1" t="s">
        <v>22</v>
      </c>
      <c r="L19" s="1" t="str">
        <f>HYPERLINK("https://files.afu.se/Downloads/Transcripts/0%20-%20Government/USA%20-%20NASA%20Astrobiology/2023 06 21 - NASA Astrobiology - How to Detect Life on Ocean Worlds &amp; Become a Viral Sensation with Dr. Lena Vincent_raA1yDBlyUY - transcript (automated).pdf","Transcript Link")</f>
        <v>Transcript Link</v>
      </c>
      <c r="M19" s="2" t="str">
        <f>HYPERLINK("https://files.afu.se/Downloads/Transcripts/0%20-%20Government/USA%20-%20NASA%20Astrobiology/2023 06 21 - NASA Astrobiology - How to Detect Life on Ocean Worlds &amp; Become a Viral Sensation with Dr. Lena Vincent_raA1yDBlyUY - transcript (automated).pdf","Transcript Link")</f>
        <v>Transcript Link</v>
      </c>
    </row>
    <row r="20" ht="390" spans="1:13">
      <c r="A20" s="1" t="s">
        <v>76</v>
      </c>
      <c r="B20" s="1" t="s">
        <v>13</v>
      </c>
      <c r="C20" s="4" t="s">
        <v>81</v>
      </c>
      <c r="D20" s="1" t="s">
        <v>82</v>
      </c>
      <c r="E20" s="1" t="s">
        <v>16</v>
      </c>
      <c r="F20" s="4" t="s">
        <v>17</v>
      </c>
      <c r="G20" s="1" t="s">
        <v>18</v>
      </c>
      <c r="H20" s="1" t="s">
        <v>19</v>
      </c>
      <c r="I20" s="1" t="s">
        <v>20</v>
      </c>
      <c r="J20" s="1" t="s">
        <v>83</v>
      </c>
      <c r="K20" s="1" t="s">
        <v>22</v>
      </c>
      <c r="L20" s="1">
        <v>0</v>
      </c>
      <c r="M20" s="2">
        <v>0</v>
      </c>
    </row>
    <row r="21" ht="390" spans="1:13">
      <c r="A21" s="1" t="s">
        <v>76</v>
      </c>
      <c r="B21" s="1" t="s">
        <v>13</v>
      </c>
      <c r="C21" s="4" t="s">
        <v>84</v>
      </c>
      <c r="D21" s="1" t="s">
        <v>85</v>
      </c>
      <c r="E21" s="1" t="s">
        <v>16</v>
      </c>
      <c r="F21" s="4" t="s">
        <v>17</v>
      </c>
      <c r="G21" s="1" t="s">
        <v>18</v>
      </c>
      <c r="H21" s="1" t="s">
        <v>19</v>
      </c>
      <c r="I21" s="1" t="s">
        <v>20</v>
      </c>
      <c r="J21" s="1" t="s">
        <v>86</v>
      </c>
      <c r="K21" s="1" t="s">
        <v>22</v>
      </c>
      <c r="L21" s="1" t="str">
        <f>HYPERLINK("https://files.afu.se/Downloads/Transcripts/0%20-%20Government/USA%20-%20NASA%20Astrobiology/2023 06 21 - NASA Astrobiology - AbGradCon 2023  The Climates of G1514 b by Héctor Delgado Díaz_N43pF5-pL6c - transcript (automated).pdf","Transcript Link")</f>
        <v>Transcript Link</v>
      </c>
      <c r="M21" s="2" t="str">
        <f>HYPERLINK("https://files.afu.se/Downloads/Transcripts/0%20-%20Government/USA%20-%20NASA%20Astrobiology/2023 06 21 - NASA Astrobiology - AbGradCon 2023  The Climates of G1514 b by Héctor Delgado Díaz_N43pF5-pL6c - transcript (automated).pdf","Transcript Link")</f>
        <v>Transcript Link</v>
      </c>
    </row>
    <row r="22" ht="390" spans="1:13">
      <c r="A22" s="1" t="s">
        <v>76</v>
      </c>
      <c r="B22" s="1" t="s">
        <v>13</v>
      </c>
      <c r="C22" s="4" t="s">
        <v>87</v>
      </c>
      <c r="D22" s="1" t="s">
        <v>88</v>
      </c>
      <c r="E22" s="1" t="s">
        <v>16</v>
      </c>
      <c r="F22" s="4" t="s">
        <v>17</v>
      </c>
      <c r="G22" s="1" t="s">
        <v>18</v>
      </c>
      <c r="H22" s="1" t="s">
        <v>19</v>
      </c>
      <c r="I22" s="1" t="s">
        <v>20</v>
      </c>
      <c r="J22" s="1" t="s">
        <v>89</v>
      </c>
      <c r="K22" s="1" t="s">
        <v>22</v>
      </c>
      <c r="L22" s="1" t="str">
        <f>HYPERLINK("https://files.afu.se/Downloads/Transcripts/0%20-%20Government/USA%20-%20NASA%20Astrobiology/2023 06 21 - NASA Astrobiology - AbGradCon 2023  Long Period Seismology on Titan by Andrea Bryant_B66dUmq8eO8 - transcript (automated).pdf","Transcript Link")</f>
        <v>Transcript Link</v>
      </c>
      <c r="M22" s="2" t="str">
        <f>HYPERLINK("https://files.afu.se/Downloads/Transcripts/0%20-%20Government/USA%20-%20NASA%20Astrobiology/2023 06 21 - NASA Astrobiology - AbGradCon 2023  Long Period Seismology on Titan by Andrea Bryant_B66dUmq8eO8 - transcript (automated).pdf","Transcript Link")</f>
        <v>Transcript Link</v>
      </c>
    </row>
    <row r="23" ht="390" spans="1:13">
      <c r="A23" s="1" t="s">
        <v>90</v>
      </c>
      <c r="B23" s="1" t="s">
        <v>13</v>
      </c>
      <c r="C23" s="4" t="s">
        <v>91</v>
      </c>
      <c r="D23" s="1" t="s">
        <v>92</v>
      </c>
      <c r="E23" s="1" t="s">
        <v>16</v>
      </c>
      <c r="F23" s="4" t="s">
        <v>17</v>
      </c>
      <c r="G23" s="1" t="s">
        <v>18</v>
      </c>
      <c r="H23" s="1" t="s">
        <v>19</v>
      </c>
      <c r="I23" s="1" t="s">
        <v>20</v>
      </c>
      <c r="J23" s="1" t="s">
        <v>93</v>
      </c>
      <c r="K23" s="1" t="s">
        <v>22</v>
      </c>
      <c r="L23" s="1">
        <v>0</v>
      </c>
      <c r="M23" s="2">
        <v>0</v>
      </c>
    </row>
    <row r="24" ht="390" spans="1:13">
      <c r="A24" s="1" t="s">
        <v>90</v>
      </c>
      <c r="B24" s="1" t="s">
        <v>13</v>
      </c>
      <c r="C24" s="4" t="s">
        <v>94</v>
      </c>
      <c r="D24" s="1" t="s">
        <v>95</v>
      </c>
      <c r="E24" s="1" t="s">
        <v>16</v>
      </c>
      <c r="F24" s="4" t="s">
        <v>17</v>
      </c>
      <c r="G24" s="1" t="s">
        <v>18</v>
      </c>
      <c r="H24" s="1" t="s">
        <v>19</v>
      </c>
      <c r="I24" s="1" t="s">
        <v>20</v>
      </c>
      <c r="J24" s="1" t="s">
        <v>96</v>
      </c>
      <c r="K24" s="1" t="s">
        <v>22</v>
      </c>
      <c r="L24" s="1">
        <v>0</v>
      </c>
      <c r="M24" s="2">
        <v>0</v>
      </c>
    </row>
    <row r="25" ht="390" spans="1:13">
      <c r="A25" s="1" t="s">
        <v>90</v>
      </c>
      <c r="B25" s="1" t="s">
        <v>13</v>
      </c>
      <c r="C25" s="4" t="s">
        <v>97</v>
      </c>
      <c r="D25" s="1" t="s">
        <v>98</v>
      </c>
      <c r="E25" s="1" t="s">
        <v>16</v>
      </c>
      <c r="F25" s="4" t="s">
        <v>17</v>
      </c>
      <c r="G25" s="1" t="s">
        <v>18</v>
      </c>
      <c r="H25" s="1" t="s">
        <v>19</v>
      </c>
      <c r="I25" s="1" t="s">
        <v>20</v>
      </c>
      <c r="J25" s="1" t="s">
        <v>99</v>
      </c>
      <c r="K25" s="1" t="s">
        <v>22</v>
      </c>
      <c r="L25" s="1">
        <v>0</v>
      </c>
      <c r="M25" s="2">
        <v>0</v>
      </c>
    </row>
    <row r="26" ht="390" spans="1:13">
      <c r="A26" s="1" t="s">
        <v>100</v>
      </c>
      <c r="B26" s="1" t="s">
        <v>13</v>
      </c>
      <c r="C26" s="4" t="s">
        <v>101</v>
      </c>
      <c r="D26" s="1" t="s">
        <v>102</v>
      </c>
      <c r="E26" s="1" t="s">
        <v>16</v>
      </c>
      <c r="F26" s="4" t="s">
        <v>17</v>
      </c>
      <c r="G26" s="1" t="s">
        <v>18</v>
      </c>
      <c r="H26" s="1" t="s">
        <v>19</v>
      </c>
      <c r="I26" s="1" t="s">
        <v>20</v>
      </c>
      <c r="J26" s="1" t="s">
        <v>103</v>
      </c>
      <c r="K26" s="1" t="s">
        <v>22</v>
      </c>
      <c r="L26" s="1" t="str">
        <f>HYPERLINK("https://files.afu.se/Downloads/Transcripts/0%20-%20Government/USA%20-%20NASA%20Astrobiology/2023 06 19 - NASA Astrobiology - AbGradCon 2023  Microbial Metabolism in Acidic Brines of Western Australia by Emily Paris_8p3PHTIZxWc - transcript (automated).pdf","Transcript Link")</f>
        <v>Transcript Link</v>
      </c>
      <c r="M26" s="2" t="str">
        <f>HYPERLINK("https://files.afu.se/Downloads/Transcripts/0%20-%20Government/USA%20-%20NASA%20Astrobiology/2023 06 19 - NASA Astrobiology - AbGradCon 2023  Microbial Metabolism in Acidic Brines of Western Australia by Emily Paris_8p3PHTIZxWc - transcript (automated).pdf","Transcript Link")</f>
        <v>Transcript Link</v>
      </c>
    </row>
    <row r="27" ht="390" spans="1:13">
      <c r="A27" s="1" t="s">
        <v>100</v>
      </c>
      <c r="B27" s="1" t="s">
        <v>13</v>
      </c>
      <c r="C27" s="4" t="s">
        <v>104</v>
      </c>
      <c r="D27" s="1" t="s">
        <v>105</v>
      </c>
      <c r="E27" s="1" t="s">
        <v>16</v>
      </c>
      <c r="F27" s="4" t="s">
        <v>17</v>
      </c>
      <c r="G27" s="1" t="s">
        <v>18</v>
      </c>
      <c r="H27" s="1" t="s">
        <v>19</v>
      </c>
      <c r="I27" s="1" t="s">
        <v>20</v>
      </c>
      <c r="J27" s="1" t="s">
        <v>106</v>
      </c>
      <c r="K27" s="1" t="s">
        <v>22</v>
      </c>
      <c r="L27" s="1" t="str">
        <f>HYPERLINK("https://files.afu.se/Downloads/Transcripts/0%20-%20Government/USA%20-%20NASA%20Astrobiology/2023 06 19 - NASA Astrobiology - AbGradCon 2023  Starting an Astrobiology Network in India by Siddharth Pandey_rV_rLA1jmTE - transcript (automated).pdf","Transcript Link")</f>
        <v>Transcript Link</v>
      </c>
      <c r="M27" s="2" t="str">
        <f>HYPERLINK("https://files.afu.se/Downloads/Transcripts/0%20-%20Government/USA%20-%20NASA%20Astrobiology/2023 06 19 - NASA Astrobiology - AbGradCon 2023  Starting an Astrobiology Network in India by Siddharth Pandey_rV_rLA1jmTE - transcript (automated).pdf","Transcript Link")</f>
        <v>Transcript Link</v>
      </c>
    </row>
    <row r="28" ht="390" spans="1:13">
      <c r="A28" s="1" t="s">
        <v>100</v>
      </c>
      <c r="B28" s="1" t="s">
        <v>13</v>
      </c>
      <c r="C28" s="4" t="s">
        <v>107</v>
      </c>
      <c r="D28" s="1" t="s">
        <v>108</v>
      </c>
      <c r="E28" s="1" t="s">
        <v>16</v>
      </c>
      <c r="F28" s="4" t="s">
        <v>17</v>
      </c>
      <c r="G28" s="1" t="s">
        <v>18</v>
      </c>
      <c r="H28" s="1" t="s">
        <v>19</v>
      </c>
      <c r="I28" s="1" t="s">
        <v>20</v>
      </c>
      <c r="J28" s="1" t="s">
        <v>109</v>
      </c>
      <c r="K28" s="1" t="s">
        <v>22</v>
      </c>
      <c r="L28" s="1">
        <v>0</v>
      </c>
      <c r="M28" s="2">
        <v>0</v>
      </c>
    </row>
    <row r="29" ht="390" spans="1:13">
      <c r="A29" s="1" t="s">
        <v>110</v>
      </c>
      <c r="B29" s="1" t="s">
        <v>13</v>
      </c>
      <c r="C29" s="4" t="s">
        <v>111</v>
      </c>
      <c r="D29" s="1" t="s">
        <v>112</v>
      </c>
      <c r="E29" s="1" t="s">
        <v>16</v>
      </c>
      <c r="F29" s="4" t="s">
        <v>17</v>
      </c>
      <c r="G29" s="1" t="s">
        <v>18</v>
      </c>
      <c r="H29" s="1" t="s">
        <v>19</v>
      </c>
      <c r="I29" s="1" t="s">
        <v>20</v>
      </c>
      <c r="J29" s="1" t="s">
        <v>113</v>
      </c>
      <c r="K29" s="1" t="s">
        <v>22</v>
      </c>
      <c r="L29" s="1">
        <v>0</v>
      </c>
      <c r="M29" s="2">
        <v>0</v>
      </c>
    </row>
    <row r="30" ht="390" spans="1:13">
      <c r="A30" s="1" t="s">
        <v>110</v>
      </c>
      <c r="B30" s="1" t="s">
        <v>13</v>
      </c>
      <c r="C30" s="4" t="s">
        <v>114</v>
      </c>
      <c r="D30" s="1" t="s">
        <v>115</v>
      </c>
      <c r="E30" s="1" t="s">
        <v>16</v>
      </c>
      <c r="F30" s="4" t="s">
        <v>17</v>
      </c>
      <c r="G30" s="1" t="s">
        <v>18</v>
      </c>
      <c r="H30" s="1" t="s">
        <v>19</v>
      </c>
      <c r="I30" s="1" t="s">
        <v>20</v>
      </c>
      <c r="J30" s="1" t="s">
        <v>116</v>
      </c>
      <c r="K30" s="1" t="s">
        <v>22</v>
      </c>
      <c r="L30" s="1">
        <v>0</v>
      </c>
      <c r="M30" s="2">
        <v>0</v>
      </c>
    </row>
    <row r="31" ht="390" spans="1:13">
      <c r="A31" s="1" t="s">
        <v>110</v>
      </c>
      <c r="B31" s="1" t="s">
        <v>13</v>
      </c>
      <c r="C31" s="4" t="s">
        <v>117</v>
      </c>
      <c r="D31" s="1" t="s">
        <v>118</v>
      </c>
      <c r="E31" s="1" t="s">
        <v>16</v>
      </c>
      <c r="F31" s="4" t="s">
        <v>17</v>
      </c>
      <c r="G31" s="1" t="s">
        <v>18</v>
      </c>
      <c r="H31" s="1" t="s">
        <v>19</v>
      </c>
      <c r="I31" s="1" t="s">
        <v>20</v>
      </c>
      <c r="J31" s="1" t="s">
        <v>119</v>
      </c>
      <c r="K31" s="1" t="s">
        <v>22</v>
      </c>
      <c r="L31" s="1">
        <v>0</v>
      </c>
      <c r="M31" s="2">
        <v>0</v>
      </c>
    </row>
    <row r="32" ht="390" spans="1:13">
      <c r="A32" s="1" t="s">
        <v>120</v>
      </c>
      <c r="B32" s="1" t="s">
        <v>13</v>
      </c>
      <c r="C32" s="4" t="s">
        <v>121</v>
      </c>
      <c r="D32" s="1" t="s">
        <v>122</v>
      </c>
      <c r="E32" s="1" t="s">
        <v>16</v>
      </c>
      <c r="F32" s="4" t="s">
        <v>17</v>
      </c>
      <c r="G32" s="1" t="s">
        <v>18</v>
      </c>
      <c r="H32" s="1" t="s">
        <v>19</v>
      </c>
      <c r="I32" s="1" t="s">
        <v>20</v>
      </c>
      <c r="J32" s="1" t="s">
        <v>123</v>
      </c>
      <c r="K32" s="1" t="s">
        <v>22</v>
      </c>
      <c r="L32" s="1" t="str">
        <f>HYPERLINK("https://files.afu.se/Downloads/Transcripts/0%20-%20Government/USA%20-%20NASA%20Astrobiology/2023 06 15 - NASA Astrobiology - AbGradCon 2023  Scaling of Protein Function Across the Tree of Life by Riddhi Gondhalekar_l7xv5maZO1w - transcript (automated).pdf","Transcript Link")</f>
        <v>Transcript Link</v>
      </c>
      <c r="M32" s="2" t="str">
        <f>HYPERLINK("https://files.afu.se/Downloads/Transcripts/0%20-%20Government/USA%20-%20NASA%20Astrobiology/2023 06 15 - NASA Astrobiology - AbGradCon 2023  Scaling of Protein Function Across the Tree of Life by Riddhi Gondhalekar_l7xv5maZO1w - transcript (automated).pdf","Transcript Link")</f>
        <v>Transcript Link</v>
      </c>
    </row>
    <row r="33" ht="390" spans="1:13">
      <c r="A33" s="1" t="s">
        <v>120</v>
      </c>
      <c r="B33" s="1" t="s">
        <v>13</v>
      </c>
      <c r="C33" s="4" t="s">
        <v>124</v>
      </c>
      <c r="D33" s="1" t="s">
        <v>125</v>
      </c>
      <c r="E33" s="1" t="s">
        <v>16</v>
      </c>
      <c r="F33" s="4" t="s">
        <v>17</v>
      </c>
      <c r="G33" s="1" t="s">
        <v>18</v>
      </c>
      <c r="H33" s="1" t="s">
        <v>19</v>
      </c>
      <c r="I33" s="1" t="s">
        <v>20</v>
      </c>
      <c r="J33" s="1" t="s">
        <v>126</v>
      </c>
      <c r="K33" s="1" t="s">
        <v>22</v>
      </c>
      <c r="L33" s="1">
        <v>0</v>
      </c>
      <c r="M33" s="2">
        <v>0</v>
      </c>
    </row>
    <row r="34" ht="390" spans="1:13">
      <c r="A34" s="1" t="s">
        <v>120</v>
      </c>
      <c r="B34" s="1" t="s">
        <v>13</v>
      </c>
      <c r="C34" s="4" t="s">
        <v>127</v>
      </c>
      <c r="D34" s="1" t="s">
        <v>128</v>
      </c>
      <c r="E34" s="1" t="s">
        <v>16</v>
      </c>
      <c r="F34" s="4" t="s">
        <v>17</v>
      </c>
      <c r="G34" s="1" t="s">
        <v>18</v>
      </c>
      <c r="H34" s="1" t="s">
        <v>19</v>
      </c>
      <c r="I34" s="1" t="s">
        <v>20</v>
      </c>
      <c r="J34" s="1" t="s">
        <v>129</v>
      </c>
      <c r="K34" s="1" t="s">
        <v>22</v>
      </c>
      <c r="L34" s="1">
        <v>0</v>
      </c>
      <c r="M34" s="2">
        <v>0</v>
      </c>
    </row>
    <row r="35" ht="390" spans="1:13">
      <c r="A35" s="1" t="s">
        <v>130</v>
      </c>
      <c r="B35" s="1" t="s">
        <v>13</v>
      </c>
      <c r="C35" s="4" t="s">
        <v>131</v>
      </c>
      <c r="D35" s="1" t="s">
        <v>132</v>
      </c>
      <c r="E35" s="1" t="s">
        <v>16</v>
      </c>
      <c r="F35" s="4" t="s">
        <v>17</v>
      </c>
      <c r="G35" s="1" t="s">
        <v>18</v>
      </c>
      <c r="H35" s="1" t="s">
        <v>19</v>
      </c>
      <c r="I35" s="1" t="s">
        <v>20</v>
      </c>
      <c r="J35" s="1" t="s">
        <v>133</v>
      </c>
      <c r="K35" s="1" t="s">
        <v>22</v>
      </c>
      <c r="L35" s="1">
        <v>0</v>
      </c>
      <c r="M35" s="2">
        <v>0</v>
      </c>
    </row>
    <row r="36" ht="390" spans="1:13">
      <c r="A36" s="1" t="s">
        <v>130</v>
      </c>
      <c r="B36" s="1" t="s">
        <v>13</v>
      </c>
      <c r="C36" s="4" t="s">
        <v>134</v>
      </c>
      <c r="D36" s="1" t="s">
        <v>135</v>
      </c>
      <c r="E36" s="1" t="s">
        <v>16</v>
      </c>
      <c r="F36" s="4" t="s">
        <v>17</v>
      </c>
      <c r="G36" s="1" t="s">
        <v>18</v>
      </c>
      <c r="H36" s="1" t="s">
        <v>19</v>
      </c>
      <c r="I36" s="1" t="s">
        <v>20</v>
      </c>
      <c r="J36" s="1" t="s">
        <v>136</v>
      </c>
      <c r="K36" s="1" t="s">
        <v>22</v>
      </c>
      <c r="L36" s="1">
        <v>0</v>
      </c>
      <c r="M36" s="2">
        <v>0</v>
      </c>
    </row>
    <row r="37" ht="390" spans="1:13">
      <c r="A37" s="1" t="s">
        <v>130</v>
      </c>
      <c r="B37" s="1" t="s">
        <v>13</v>
      </c>
      <c r="C37" s="4" t="s">
        <v>137</v>
      </c>
      <c r="D37" s="1" t="s">
        <v>138</v>
      </c>
      <c r="E37" s="1" t="s">
        <v>16</v>
      </c>
      <c r="F37" s="4" t="s">
        <v>17</v>
      </c>
      <c r="G37" s="1" t="s">
        <v>18</v>
      </c>
      <c r="H37" s="1" t="s">
        <v>19</v>
      </c>
      <c r="I37" s="1" t="s">
        <v>20</v>
      </c>
      <c r="J37" s="1" t="s">
        <v>139</v>
      </c>
      <c r="K37" s="1" t="s">
        <v>22</v>
      </c>
      <c r="L37" s="1">
        <v>0</v>
      </c>
      <c r="M37" s="2">
        <v>0</v>
      </c>
    </row>
    <row r="38" ht="390" spans="1:13">
      <c r="A38" s="1" t="s">
        <v>140</v>
      </c>
      <c r="B38" s="1" t="s">
        <v>13</v>
      </c>
      <c r="C38" s="4" t="s">
        <v>141</v>
      </c>
      <c r="D38" s="1" t="s">
        <v>142</v>
      </c>
      <c r="E38" s="1" t="s">
        <v>16</v>
      </c>
      <c r="F38" s="4" t="s">
        <v>17</v>
      </c>
      <c r="G38" s="1" t="s">
        <v>18</v>
      </c>
      <c r="H38" s="1" t="s">
        <v>19</v>
      </c>
      <c r="I38" s="1" t="s">
        <v>20</v>
      </c>
      <c r="J38" s="1" t="s">
        <v>143</v>
      </c>
      <c r="K38" s="1" t="s">
        <v>22</v>
      </c>
      <c r="L38" s="1" t="str">
        <f>HYPERLINK("https://files.afu.se/Downloads/Transcripts/0%20-%20Government/USA%20-%20NASA%20Astrobiology/2023 06 13 - NASA Astrobiology - AbGradCon 2023  Autocatalytic Chemical Ecosystems in Spatial Settings by Alex Plum_hvcp-EPdUjw - transcript (automated).pdf","Transcript Link")</f>
        <v>Transcript Link</v>
      </c>
      <c r="M38" s="2" t="str">
        <f>HYPERLINK("https://files.afu.se/Downloads/Transcripts/0%20-%20Government/USA%20-%20NASA%20Astrobiology/2023 06 13 - NASA Astrobiology - AbGradCon 2023  Autocatalytic Chemical Ecosystems in Spatial Settings by Alex Plum_hvcp-EPdUjw - transcript (automated).pdf","Transcript Link")</f>
        <v>Transcript Link</v>
      </c>
    </row>
    <row r="39" ht="390" spans="1:13">
      <c r="A39" s="1" t="s">
        <v>140</v>
      </c>
      <c r="B39" s="1" t="s">
        <v>13</v>
      </c>
      <c r="C39" s="4" t="s">
        <v>144</v>
      </c>
      <c r="D39" s="1" t="s">
        <v>145</v>
      </c>
      <c r="E39" s="1" t="s">
        <v>16</v>
      </c>
      <c r="F39" s="4" t="s">
        <v>17</v>
      </c>
      <c r="G39" s="1" t="s">
        <v>18</v>
      </c>
      <c r="H39" s="1" t="s">
        <v>19</v>
      </c>
      <c r="I39" s="1" t="s">
        <v>20</v>
      </c>
      <c r="J39" s="1" t="s">
        <v>146</v>
      </c>
      <c r="K39" s="1" t="s">
        <v>22</v>
      </c>
      <c r="L39" s="1" t="str">
        <f>HYPERLINK("https://files.afu.se/Downloads/Transcripts/0%20-%20Government/USA%20-%20NASA%20Astrobiology/2023 06 13 - NASA Astrobiology - AbGradCon 2023  String Assembly by Gage Siebert_9DQAuOtVTXY - transcript (automated).pdf","Transcript Link")</f>
        <v>Transcript Link</v>
      </c>
      <c r="M39" s="2" t="str">
        <f>HYPERLINK("https://files.afu.se/Downloads/Transcripts/0%20-%20Government/USA%20-%20NASA%20Astrobiology/2023 06 13 - NASA Astrobiology - AbGradCon 2023  String Assembly by Gage Siebert_9DQAuOtVTXY - transcript (automated).pdf","Transcript Link")</f>
        <v>Transcript Link</v>
      </c>
    </row>
    <row r="40" ht="390" spans="1:13">
      <c r="A40" s="1" t="s">
        <v>140</v>
      </c>
      <c r="B40" s="1" t="s">
        <v>13</v>
      </c>
      <c r="C40" s="4" t="s">
        <v>147</v>
      </c>
      <c r="D40" s="1" t="s">
        <v>148</v>
      </c>
      <c r="E40" s="1" t="s">
        <v>16</v>
      </c>
      <c r="F40" s="4" t="s">
        <v>17</v>
      </c>
      <c r="G40" s="1" t="s">
        <v>18</v>
      </c>
      <c r="H40" s="1" t="s">
        <v>19</v>
      </c>
      <c r="I40" s="1" t="s">
        <v>20</v>
      </c>
      <c r="J40" s="1" t="s">
        <v>149</v>
      </c>
      <c r="K40" s="1" t="s">
        <v>22</v>
      </c>
      <c r="L40" s="1" t="str">
        <f>HYPERLINK("https://files.afu.se/Downloads/Transcripts/0%20-%20Government/USA%20-%20NASA%20Astrobiology/2023 06 13 - NASA Astrobiology - AbGradCon 2023  Keynote  Mysterious Life Deep Within Earth's Crust by Dr. Karen Lloyd_Rj8_JJV9xhM - transcript (automated).pdf","Transcript Link")</f>
        <v>Transcript Link</v>
      </c>
      <c r="M40" s="2" t="str">
        <f>HYPERLINK("https://files.afu.se/Downloads/Transcripts/0%20-%20Government/USA%20-%20NASA%20Astrobiology/2023 06 13 - NASA Astrobiology - AbGradCon 2023  Keynote  Mysterious Life Deep Within Earth's Crust by Dr. Karen Lloyd_Rj8_JJV9xhM - transcript (automated).pdf","Transcript Link")</f>
        <v>Transcript Link</v>
      </c>
    </row>
    <row r="41" ht="195" spans="1:13">
      <c r="A41" s="1" t="s">
        <v>150</v>
      </c>
      <c r="B41" s="1" t="s">
        <v>13</v>
      </c>
      <c r="C41" s="4" t="s">
        <v>151</v>
      </c>
      <c r="D41" s="1" t="s">
        <v>152</v>
      </c>
      <c r="E41" s="1" t="s">
        <v>153</v>
      </c>
      <c r="F41" s="4" t="s">
        <v>17</v>
      </c>
      <c r="G41" s="1" t="s">
        <v>18</v>
      </c>
      <c r="H41" s="1" t="s">
        <v>19</v>
      </c>
      <c r="I41" s="1" t="s">
        <v>20</v>
      </c>
      <c r="J41" s="1" t="s">
        <v>154</v>
      </c>
      <c r="K41" s="1" t="s">
        <v>22</v>
      </c>
      <c r="L41" s="1" t="str">
        <f>HYPERLINK("https://files.afu.se/Downloads/Transcripts/0%20-%20Government/USA%20-%20NASA%20Astrobiology/2023 05 31 - NASA Astrobiology - 2023 Lassen Astrobiology Intern Recognition Night &amp; Presentation_wulgSDrSJgU - transcript (automated).pdf","Transcript Link")</f>
        <v>Transcript Link</v>
      </c>
      <c r="M41" s="2" t="str">
        <f>HYPERLINK("https://files.afu.se/Downloads/Transcripts/0%20-%20Government/USA%20-%20NASA%20Astrobiology/2023 05 31 - NASA Astrobiology - 2023 Lassen Astrobiology Intern Recognition Night &amp; Presentation_wulgSDrSJgU - transcript (automated).pdf","Transcript Link")</f>
        <v>Transcript Link</v>
      </c>
    </row>
    <row r="42" ht="409.5" spans="1:13">
      <c r="A42" s="1" t="s">
        <v>155</v>
      </c>
      <c r="B42" s="1" t="s">
        <v>13</v>
      </c>
      <c r="C42" s="4" t="s">
        <v>156</v>
      </c>
      <c r="D42" s="1" t="s">
        <v>157</v>
      </c>
      <c r="E42" s="1" t="s">
        <v>158</v>
      </c>
      <c r="F42" s="4" t="s">
        <v>17</v>
      </c>
      <c r="G42" s="1" t="s">
        <v>18</v>
      </c>
      <c r="H42" s="1" t="s">
        <v>19</v>
      </c>
      <c r="I42" s="1" t="s">
        <v>20</v>
      </c>
      <c r="J42" s="1" t="s">
        <v>159</v>
      </c>
      <c r="K42" s="1" t="s">
        <v>22</v>
      </c>
      <c r="L42" s="1" t="str">
        <f>HYPERLINK("https://files.afu.se/Downloads/Transcripts/0%20-%20Government/USA%20-%20NASA%20Astrobiology/2023 05 25 - NASA Astrobiology - The Origin of Life &amp; Unearthing a Treasure Trove of Fossils with Dr. Mary Droser_1ys_T5hJlGg - transcript (automated).pdf","Transcript Link")</f>
        <v>Transcript Link</v>
      </c>
      <c r="M42" s="2" t="str">
        <f>HYPERLINK("https://files.afu.se/Downloads/Transcripts/0%20-%20Government/USA%20-%20NASA%20Astrobiology/2023 05 25 - NASA Astrobiology - The Origin of Life &amp; Unearthing a Treasure Trove of Fossils with Dr. Mary Droser_1ys_T5hJlGg - transcript (automated).pdf","Transcript Link")</f>
        <v>Transcript Link</v>
      </c>
    </row>
    <row r="43" ht="409.5" spans="1:13">
      <c r="A43" s="1" t="s">
        <v>160</v>
      </c>
      <c r="B43" s="1" t="s">
        <v>13</v>
      </c>
      <c r="C43" s="4" t="s">
        <v>161</v>
      </c>
      <c r="D43" s="1" t="s">
        <v>162</v>
      </c>
      <c r="E43" s="1" t="s">
        <v>163</v>
      </c>
      <c r="F43" s="4" t="s">
        <v>17</v>
      </c>
      <c r="G43" s="1" t="s">
        <v>18</v>
      </c>
      <c r="H43" s="1" t="s">
        <v>19</v>
      </c>
      <c r="I43" s="1" t="s">
        <v>20</v>
      </c>
      <c r="J43" s="1" t="s">
        <v>164</v>
      </c>
      <c r="K43" s="1" t="s">
        <v>22</v>
      </c>
      <c r="L43" s="1" t="str">
        <f>HYPERLINK("https://files.afu.se/Downloads/Transcripts/0%20-%20Government/USA%20-%20NASA%20Astrobiology/2023 05 02 - NASA Astrobiology - Unlocking the Secret Life of Viruses with Dr. Gary Trubl_J5srXQ6u6M0 - transcript (automated).pdf","Transcript Link")</f>
        <v>Transcript Link</v>
      </c>
      <c r="M43" s="2" t="str">
        <f>HYPERLINK("https://files.afu.se/Downloads/Transcripts/0%20-%20Government/USA%20-%20NASA%20Astrobiology/2023 05 02 - NASA Astrobiology - Unlocking the Secret Life of Viruses with Dr. Gary Trubl_J5srXQ6u6M0 - transcript (automated).pdf","Transcript Link")</f>
        <v>Transcript Link</v>
      </c>
    </row>
    <row r="44" ht="409.5" spans="1:13">
      <c r="A44" s="1" t="s">
        <v>165</v>
      </c>
      <c r="B44" s="1" t="s">
        <v>13</v>
      </c>
      <c r="C44" s="4" t="s">
        <v>166</v>
      </c>
      <c r="D44" s="1" t="s">
        <v>167</v>
      </c>
      <c r="E44" s="1" t="s">
        <v>168</v>
      </c>
      <c r="F44" s="4" t="s">
        <v>17</v>
      </c>
      <c r="G44" s="1" t="s">
        <v>18</v>
      </c>
      <c r="H44" s="1" t="s">
        <v>19</v>
      </c>
      <c r="I44" s="1" t="s">
        <v>20</v>
      </c>
      <c r="J44" s="1" t="s">
        <v>169</v>
      </c>
      <c r="K44" s="1" t="s">
        <v>22</v>
      </c>
      <c r="L44" s="1" t="str">
        <f>HYPERLINK("https://files.afu.se/Downloads/Transcripts/0%20-%20Government/USA%20-%20NASA%20Astrobiology/2023 03 30 - NASA Astrobiology - Soaring Through the Clouds of Titan with Dragonfly's Dr. Elizabeth 'Zibi' Turtle_4CMmwZOsXwY - transcript (automated).pdf","Transcript Link")</f>
        <v>Transcript Link</v>
      </c>
      <c r="M44" s="2" t="str">
        <f>HYPERLINK("https://files.afu.se/Downloads/Transcripts/0%20-%20Government/USA%20-%20NASA%20Astrobiology/2023 03 30 - NASA Astrobiology - Soaring Through the Clouds of Titan with Dragonfly's Dr. Elizabeth 'Zibi' Turtle_4CMmwZOsXwY - transcript (automated).pdf","Transcript Link")</f>
        <v>Transcript Link</v>
      </c>
    </row>
    <row r="45" ht="285" spans="1:13">
      <c r="A45" s="1" t="s">
        <v>170</v>
      </c>
      <c r="B45" s="1" t="s">
        <v>13</v>
      </c>
      <c r="C45" s="4" t="s">
        <v>171</v>
      </c>
      <c r="D45" s="1" t="s">
        <v>172</v>
      </c>
      <c r="E45" s="1" t="s">
        <v>173</v>
      </c>
      <c r="F45" s="4" t="s">
        <v>17</v>
      </c>
      <c r="G45" s="1" t="s">
        <v>18</v>
      </c>
      <c r="H45" s="1" t="s">
        <v>19</v>
      </c>
      <c r="I45" s="1" t="s">
        <v>20</v>
      </c>
      <c r="J45" s="1" t="s">
        <v>174</v>
      </c>
      <c r="K45" s="1" t="s">
        <v>22</v>
      </c>
      <c r="L45" s="1" t="str">
        <f>HYPERLINK("https://files.afu.se/Downloads/Transcripts/0%20-%20Government/USA%20-%20NASA%20Astrobiology/2023 03 29 - NASA Astrobiology - Welcome to the JOIDES Resolution, a Floating Laboratory to Study the Seafloor and Beyond__ta_RFKvir4 - transcript (automated).pdf","Transcript Link")</f>
        <v>Transcript Link</v>
      </c>
      <c r="M45" s="2" t="str">
        <f>HYPERLINK("https://files.afu.se/Downloads/Transcripts/0%20-%20Government/USA%20-%20NASA%20Astrobiology/2023 03 29 - NASA Astrobiology - Welcome to the JOIDES Resolution, a Floating Laboratory to Study the Seafloor and Beyond__ta_RFKvir4 - transcript (automated).pdf","Transcript Link")</f>
        <v>Transcript Link</v>
      </c>
    </row>
    <row r="46" ht="409.5" spans="1:13">
      <c r="A46" s="1" t="s">
        <v>175</v>
      </c>
      <c r="B46" s="1" t="s">
        <v>13</v>
      </c>
      <c r="C46" s="4" t="s">
        <v>176</v>
      </c>
      <c r="D46" s="1" t="s">
        <v>177</v>
      </c>
      <c r="E46" s="1" t="s">
        <v>178</v>
      </c>
      <c r="F46" s="4" t="s">
        <v>17</v>
      </c>
      <c r="G46" s="1" t="s">
        <v>18</v>
      </c>
      <c r="H46" s="1" t="s">
        <v>19</v>
      </c>
      <c r="I46" s="1" t="s">
        <v>20</v>
      </c>
      <c r="J46" s="1" t="s">
        <v>179</v>
      </c>
      <c r="K46" s="1" t="s">
        <v>22</v>
      </c>
      <c r="L46" s="1" t="str">
        <f>HYPERLINK("https://files.afu.se/Downloads/Transcripts/0%20-%20Government/USA%20-%20NASA%20Astrobiology/2023 03 15 - NASA Astrobiology - How to Survive on Mars with Dr. Andrew Schuerger_OhgbSP1QVYA - transcript (automated).pdf","Transcript Link")</f>
        <v>Transcript Link</v>
      </c>
      <c r="M46" s="2" t="str">
        <f>HYPERLINK("https://files.afu.se/Downloads/Transcripts/0%20-%20Government/USA%20-%20NASA%20Astrobiology/2023 03 15 - NASA Astrobiology - How to Survive on Mars with Dr. Andrew Schuerger_OhgbSP1QVYA - transcript (automated).pdf","Transcript Link")</f>
        <v>Transcript Link</v>
      </c>
    </row>
    <row r="47" ht="409.5" spans="1:13">
      <c r="A47" s="1" t="s">
        <v>180</v>
      </c>
      <c r="B47" s="1" t="s">
        <v>13</v>
      </c>
      <c r="C47" s="4" t="s">
        <v>181</v>
      </c>
      <c r="D47" s="1" t="s">
        <v>182</v>
      </c>
      <c r="E47" s="1" t="s">
        <v>183</v>
      </c>
      <c r="F47" s="4" t="s">
        <v>17</v>
      </c>
      <c r="G47" s="1" t="s">
        <v>18</v>
      </c>
      <c r="H47" s="1" t="s">
        <v>19</v>
      </c>
      <c r="I47" s="1" t="s">
        <v>20</v>
      </c>
      <c r="J47" s="1" t="s">
        <v>184</v>
      </c>
      <c r="K47" s="1" t="s">
        <v>22</v>
      </c>
      <c r="L47" s="1" t="str">
        <f>HYPERLINK("https://files.afu.se/Downloads/Transcripts/0%20-%20Government/USA%20-%20NASA%20Astrobiology/2023 02 13 - NASA Astrobiology - Bringing Passion to Science, Communication, &amp; Entrepreneurship with Dr. Sanjoy Som!_36C1ubKsxI8 - transcript (automated).pdf","Transcript Link")</f>
        <v>Transcript Link</v>
      </c>
      <c r="M47" s="2" t="str">
        <f>HYPERLINK("https://files.afu.se/Downloads/Transcripts/0%20-%20Government/USA%20-%20NASA%20Astrobiology/2023 02 13 - NASA Astrobiology - Bringing Passion to Science, Communication, &amp; Entrepreneurship with Dr. Sanjoy Som!_36C1ubKsxI8 - transcript (automated).pdf","Transcript Link")</f>
        <v>Transcript Link</v>
      </c>
    </row>
    <row r="48" ht="240" spans="1:13">
      <c r="A48" s="1" t="s">
        <v>185</v>
      </c>
      <c r="B48" s="1" t="s">
        <v>13</v>
      </c>
      <c r="C48" s="4" t="s">
        <v>186</v>
      </c>
      <c r="D48" s="1" t="s">
        <v>187</v>
      </c>
      <c r="E48" s="1" t="s">
        <v>188</v>
      </c>
      <c r="F48" s="4" t="s">
        <v>17</v>
      </c>
      <c r="G48" s="1" t="s">
        <v>18</v>
      </c>
      <c r="H48" s="1" t="s">
        <v>19</v>
      </c>
      <c r="I48" s="1" t="s">
        <v>20</v>
      </c>
      <c r="J48" s="1" t="s">
        <v>189</v>
      </c>
      <c r="K48" s="1" t="s">
        <v>22</v>
      </c>
      <c r="L48" s="1" t="str">
        <f>HYPERLINK("https://files.afu.se/Downloads/Transcripts/0%20-%20Government/USA%20-%20NASA%20Astrobiology/2023 01 27 - NASA Astrobiology - NASA's Ask an Astrobiologist Returns with a New Look &amp; Sound! (4K Trailer 2023)_V0-My3WbAgY - transcript (automated).pdf","Transcript Link")</f>
        <v>Transcript Link</v>
      </c>
      <c r="M48" s="2" t="str">
        <f>HYPERLINK("https://files.afu.se/Downloads/Transcripts/0%20-%20Government/USA%20-%20NASA%20Astrobiology/2023 01 27 - NASA Astrobiology - NASA's Ask an Astrobiologist Returns with a New Look &amp; Sound! (4K Trailer 2023)_V0-My3WbAgY - transcript (automated).pdf","Transcript Link")</f>
        <v>Transcript Link</v>
      </c>
    </row>
    <row r="49" ht="195" spans="1:13">
      <c r="A49" s="1" t="s">
        <v>190</v>
      </c>
      <c r="B49" s="1" t="s">
        <v>13</v>
      </c>
      <c r="C49" s="4" t="s">
        <v>191</v>
      </c>
      <c r="D49" s="1" t="s">
        <v>192</v>
      </c>
      <c r="E49" s="1" t="s">
        <v>193</v>
      </c>
      <c r="F49" s="4" t="s">
        <v>17</v>
      </c>
      <c r="G49" s="1" t="s">
        <v>18</v>
      </c>
      <c r="H49" s="1" t="s">
        <v>19</v>
      </c>
      <c r="I49" s="1" t="s">
        <v>20</v>
      </c>
      <c r="J49" s="1" t="s">
        <v>194</v>
      </c>
      <c r="K49" s="1" t="s">
        <v>22</v>
      </c>
      <c r="L49" s="1" t="str">
        <f>HYPERLINK("https://files.afu.se/Downloads/Transcripts/0%20-%20Government/USA%20-%20NASA%20Astrobiology/2022 11 30 - NASA Astrobiology - Star and Planetary System Formation from  Sq' Baa Hane’ – Story of the Stars”_GVNw85UpUt8 - transcript (automated).pdf","Transcript Link")</f>
        <v>Transcript Link</v>
      </c>
      <c r="M49" s="2" t="str">
        <f>HYPERLINK("https://files.afu.se/Downloads/Transcripts/0%20-%20Government/USA%20-%20NASA%20Astrobiology/2022 11 30 - NASA Astrobiology - Star and Planetary System Formation from  Sq' Baa Hane’ – Story of the Stars”_GVNw85UpUt8 - transcript (automated).pdf","Transcript Link")</f>
        <v>Transcript Link</v>
      </c>
    </row>
    <row r="50" ht="409.5" spans="1:13">
      <c r="A50" s="1" t="s">
        <v>195</v>
      </c>
      <c r="B50" s="1" t="s">
        <v>13</v>
      </c>
      <c r="C50" s="4" t="s">
        <v>196</v>
      </c>
      <c r="D50" s="1" t="s">
        <v>197</v>
      </c>
      <c r="E50" s="1" t="s">
        <v>198</v>
      </c>
      <c r="F50" s="4" t="s">
        <v>17</v>
      </c>
      <c r="G50" s="1" t="s">
        <v>18</v>
      </c>
      <c r="H50" s="1" t="s">
        <v>19</v>
      </c>
      <c r="I50" s="1" t="s">
        <v>20</v>
      </c>
      <c r="J50" s="1" t="s">
        <v>199</v>
      </c>
      <c r="K50" s="1" t="s">
        <v>22</v>
      </c>
      <c r="L50" s="1" t="str">
        <f>HYPERLINK("https://files.afu.se/Downloads/Transcripts/0%20-%20Government/USA%20-%20NASA%20Astrobiology/2022 10 26 - NASA Astrobiology - Defining Life, Biosignatures, &amp; the Science of Star Trek with Dr. Michael Wong!_LLKGosgMTIs - transcript (automated).pdf","Transcript Link")</f>
        <v>Transcript Link</v>
      </c>
      <c r="M50" s="2" t="str">
        <f>HYPERLINK("https://files.afu.se/Downloads/Transcripts/0%20-%20Government/USA%20-%20NASA%20Astrobiology/2022 10 26 - NASA Astrobiology - Defining Life, Biosignatures, &amp; the Science of Star Trek with Dr. Michael Wong!_LLKGosgMTIs - transcript (automated).pdf","Transcript Link")</f>
        <v>Transcript Link</v>
      </c>
    </row>
    <row r="51" ht="409.5" spans="1:13">
      <c r="A51" s="1" t="s">
        <v>200</v>
      </c>
      <c r="B51" s="1" t="s">
        <v>13</v>
      </c>
      <c r="C51" s="4" t="s">
        <v>201</v>
      </c>
      <c r="D51" s="1" t="s">
        <v>202</v>
      </c>
      <c r="E51" s="1" t="s">
        <v>203</v>
      </c>
      <c r="F51" s="4" t="s">
        <v>17</v>
      </c>
      <c r="G51" s="1" t="s">
        <v>18</v>
      </c>
      <c r="H51" s="1" t="s">
        <v>19</v>
      </c>
      <c r="I51" s="1" t="s">
        <v>20</v>
      </c>
      <c r="J51" s="1" t="s">
        <v>204</v>
      </c>
      <c r="K51" s="1" t="s">
        <v>22</v>
      </c>
      <c r="L51" s="1" t="str">
        <f>HYPERLINK("https://files.afu.se/Downloads/Transcripts/0%20-%20Government/USA%20-%20NASA%20Astrobiology/2022 10 06 - NASA Astrobiology - Hot Springs &amp; the Science of Comedy with Luke Steller!_A2z-dgChINw - transcript (automated).pdf","Transcript Link")</f>
        <v>Transcript Link</v>
      </c>
      <c r="M51" s="2" t="str">
        <f>HYPERLINK("https://files.afu.se/Downloads/Transcripts/0%20-%20Government/USA%20-%20NASA%20Astrobiology/2022 10 06 - NASA Astrobiology - Hot Springs &amp; the Science of Comedy with Luke Steller!_A2z-dgChINw - transcript (automated).pdf","Transcript Link")</f>
        <v>Transcript Link</v>
      </c>
    </row>
    <row r="52" ht="210" spans="1:13">
      <c r="A52" s="1" t="s">
        <v>205</v>
      </c>
      <c r="B52" s="1" t="s">
        <v>13</v>
      </c>
      <c r="C52" s="4" t="s">
        <v>206</v>
      </c>
      <c r="D52" s="1" t="s">
        <v>207</v>
      </c>
      <c r="E52" s="1" t="s">
        <v>208</v>
      </c>
      <c r="F52" s="4" t="s">
        <v>17</v>
      </c>
      <c r="G52" s="1" t="s">
        <v>18</v>
      </c>
      <c r="H52" s="1" t="s">
        <v>19</v>
      </c>
      <c r="I52" s="1" t="s">
        <v>20</v>
      </c>
      <c r="J52" s="1" t="s">
        <v>209</v>
      </c>
      <c r="K52" s="1" t="s">
        <v>22</v>
      </c>
      <c r="L52" s="1" t="str">
        <f>HYPERLINK("https://files.afu.se/Downloads/Transcripts/0%20-%20Government/USA%20-%20NASA%20Astrobiology/2022 09 09 - NASA Astrobiology - AbSciCon 2022  The Search for Life in the Universe with your Students!_go2FCouhJTY - transcript (automated).pdf","Transcript Link")</f>
        <v>Transcript Link</v>
      </c>
      <c r="M52" s="2" t="str">
        <f>HYPERLINK("https://files.afu.se/Downloads/Transcripts/0%20-%20Government/USA%20-%20NASA%20Astrobiology/2022 09 09 - NASA Astrobiology - AbSciCon 2022  The Search for Life in the Universe with your Students!_go2FCouhJTY - transcript (automated).pdf","Transcript Link")</f>
        <v>Transcript Link</v>
      </c>
    </row>
    <row r="53" ht="210" spans="1:13">
      <c r="A53" s="1" t="s">
        <v>205</v>
      </c>
      <c r="B53" s="1" t="s">
        <v>13</v>
      </c>
      <c r="C53" s="4" t="s">
        <v>210</v>
      </c>
      <c r="D53" s="1" t="s">
        <v>211</v>
      </c>
      <c r="E53" s="1" t="s">
        <v>208</v>
      </c>
      <c r="F53" s="4" t="s">
        <v>17</v>
      </c>
      <c r="G53" s="1" t="s">
        <v>18</v>
      </c>
      <c r="H53" s="1" t="s">
        <v>19</v>
      </c>
      <c r="I53" s="1" t="s">
        <v>20</v>
      </c>
      <c r="J53" s="1" t="s">
        <v>212</v>
      </c>
      <c r="K53" s="1" t="s">
        <v>22</v>
      </c>
      <c r="L53" s="1">
        <v>0</v>
      </c>
      <c r="M53" s="2">
        <v>0</v>
      </c>
    </row>
    <row r="54" ht="210" spans="1:13">
      <c r="A54" s="1" t="s">
        <v>205</v>
      </c>
      <c r="B54" s="1" t="s">
        <v>13</v>
      </c>
      <c r="C54" s="4" t="s">
        <v>213</v>
      </c>
      <c r="D54" s="1" t="s">
        <v>214</v>
      </c>
      <c r="E54" s="1" t="s">
        <v>208</v>
      </c>
      <c r="F54" s="4" t="s">
        <v>17</v>
      </c>
      <c r="G54" s="1" t="s">
        <v>18</v>
      </c>
      <c r="H54" s="1" t="s">
        <v>19</v>
      </c>
      <c r="I54" s="1" t="s">
        <v>20</v>
      </c>
      <c r="J54" s="1" t="s">
        <v>215</v>
      </c>
      <c r="K54" s="1" t="s">
        <v>22</v>
      </c>
      <c r="L54" s="1" t="str">
        <f>HYPERLINK("https://files.afu.se/Downloads/Transcripts/0%20-%20Government/USA%20-%20NASA%20Astrobiology/2022 09 09 - NASA Astrobiology - AbSciCon 2022  519, From Amino Acids to the First Proteins II_-vGcEm7xTEY - transcript (automated).pdf","Transcript Link")</f>
        <v>Transcript Link</v>
      </c>
      <c r="M54" s="2" t="str">
        <f>HYPERLINK("https://files.afu.se/Downloads/Transcripts/0%20-%20Government/USA%20-%20NASA%20Astrobiology/2022 09 09 - NASA Astrobiology - AbSciCon 2022  519, From Amino Acids to the First Proteins II_-vGcEm7xTEY - transcript (automated).pdf","Transcript Link")</f>
        <v>Transcript Link</v>
      </c>
    </row>
    <row r="55" ht="210" spans="1:13">
      <c r="A55" s="1" t="s">
        <v>205</v>
      </c>
      <c r="B55" s="1" t="s">
        <v>13</v>
      </c>
      <c r="C55" s="4" t="s">
        <v>216</v>
      </c>
      <c r="D55" s="1" t="s">
        <v>217</v>
      </c>
      <c r="E55" s="1" t="s">
        <v>208</v>
      </c>
      <c r="F55" s="4" t="s">
        <v>17</v>
      </c>
      <c r="G55" s="1" t="s">
        <v>18</v>
      </c>
      <c r="H55" s="1" t="s">
        <v>19</v>
      </c>
      <c r="I55" s="1" t="s">
        <v>20</v>
      </c>
      <c r="J55" s="1" t="s">
        <v>218</v>
      </c>
      <c r="K55" s="1" t="s">
        <v>22</v>
      </c>
      <c r="L55" s="1">
        <v>0</v>
      </c>
      <c r="M55" s="2">
        <v>0</v>
      </c>
    </row>
    <row r="56" ht="210" spans="1:13">
      <c r="A56" s="1" t="s">
        <v>205</v>
      </c>
      <c r="B56" s="1" t="s">
        <v>13</v>
      </c>
      <c r="C56" s="4" t="s">
        <v>219</v>
      </c>
      <c r="D56" s="1" t="s">
        <v>220</v>
      </c>
      <c r="E56" s="1" t="s">
        <v>208</v>
      </c>
      <c r="F56" s="4" t="s">
        <v>17</v>
      </c>
      <c r="G56" s="1" t="s">
        <v>18</v>
      </c>
      <c r="H56" s="1" t="s">
        <v>19</v>
      </c>
      <c r="I56" s="1" t="s">
        <v>20</v>
      </c>
      <c r="J56" s="1" t="s">
        <v>221</v>
      </c>
      <c r="K56" s="1" t="s">
        <v>22</v>
      </c>
      <c r="L56" s="1" t="str">
        <f>HYPERLINK("https://files.afu.se/Downloads/Transcripts/0%20-%20Government/USA%20-%20NASA%20Astrobiology/2022 09 09 - NASA Astrobiology - AbSciCon 2022  The Venus Dialogues  Getting to Know Our Neighbor_vfZMsC5Zp-k - transcript (automated).pdf","Transcript Link")</f>
        <v>Transcript Link</v>
      </c>
      <c r="M56" s="2" t="str">
        <f>HYPERLINK("https://files.afu.se/Downloads/Transcripts/0%20-%20Government/USA%20-%20NASA%20Astrobiology/2022 09 09 - NASA Astrobiology - AbSciCon 2022  The Venus Dialogues  Getting to Know Our Neighbor_vfZMsC5Zp-k - transcript (automated).pdf","Transcript Link")</f>
        <v>Transcript Link</v>
      </c>
    </row>
    <row r="57" ht="210" spans="1:13">
      <c r="A57" s="1" t="s">
        <v>205</v>
      </c>
      <c r="B57" s="1" t="s">
        <v>13</v>
      </c>
      <c r="C57" s="4" t="s">
        <v>222</v>
      </c>
      <c r="D57" s="1" t="s">
        <v>223</v>
      </c>
      <c r="E57" s="1" t="s">
        <v>208</v>
      </c>
      <c r="F57" s="4" t="s">
        <v>17</v>
      </c>
      <c r="G57" s="1" t="s">
        <v>18</v>
      </c>
      <c r="H57" s="1" t="s">
        <v>19</v>
      </c>
      <c r="I57" s="1" t="s">
        <v>20</v>
      </c>
      <c r="J57" s="1" t="s">
        <v>224</v>
      </c>
      <c r="K57" s="1" t="s">
        <v>22</v>
      </c>
      <c r="L57" s="1">
        <v>0</v>
      </c>
      <c r="M57" s="2">
        <v>0</v>
      </c>
    </row>
    <row r="58" ht="210" spans="1:13">
      <c r="A58" s="1" t="s">
        <v>205</v>
      </c>
      <c r="B58" s="1" t="s">
        <v>13</v>
      </c>
      <c r="C58" s="4" t="s">
        <v>225</v>
      </c>
      <c r="D58" s="1" t="s">
        <v>226</v>
      </c>
      <c r="E58" s="1" t="s">
        <v>208</v>
      </c>
      <c r="F58" s="4" t="s">
        <v>17</v>
      </c>
      <c r="G58" s="1" t="s">
        <v>18</v>
      </c>
      <c r="H58" s="1" t="s">
        <v>19</v>
      </c>
      <c r="I58" s="1" t="s">
        <v>20</v>
      </c>
      <c r="J58" s="1" t="s">
        <v>227</v>
      </c>
      <c r="K58" s="1" t="s">
        <v>22</v>
      </c>
      <c r="L58" s="1">
        <v>0</v>
      </c>
      <c r="M58" s="2">
        <v>0</v>
      </c>
    </row>
    <row r="59" ht="210" spans="1:13">
      <c r="A59" s="1" t="s">
        <v>205</v>
      </c>
      <c r="B59" s="1" t="s">
        <v>13</v>
      </c>
      <c r="C59" s="4" t="s">
        <v>228</v>
      </c>
      <c r="D59" s="1" t="s">
        <v>229</v>
      </c>
      <c r="E59" s="1" t="s">
        <v>208</v>
      </c>
      <c r="F59" s="4" t="s">
        <v>17</v>
      </c>
      <c r="G59" s="1" t="s">
        <v>18</v>
      </c>
      <c r="H59" s="1" t="s">
        <v>19</v>
      </c>
      <c r="I59" s="1" t="s">
        <v>20</v>
      </c>
      <c r="J59" s="1" t="s">
        <v>230</v>
      </c>
      <c r="K59" s="1" t="s">
        <v>22</v>
      </c>
      <c r="L59" s="1">
        <v>0</v>
      </c>
      <c r="M59" s="2">
        <v>0</v>
      </c>
    </row>
    <row r="60" ht="210" spans="1:13">
      <c r="A60" s="1" t="s">
        <v>205</v>
      </c>
      <c r="B60" s="1" t="s">
        <v>13</v>
      </c>
      <c r="C60" s="4" t="s">
        <v>231</v>
      </c>
      <c r="D60" s="1" t="s">
        <v>232</v>
      </c>
      <c r="E60" s="1" t="s">
        <v>208</v>
      </c>
      <c r="F60" s="4" t="s">
        <v>17</v>
      </c>
      <c r="G60" s="1" t="s">
        <v>18</v>
      </c>
      <c r="H60" s="1" t="s">
        <v>19</v>
      </c>
      <c r="I60" s="1" t="s">
        <v>20</v>
      </c>
      <c r="J60" s="1" t="s">
        <v>233</v>
      </c>
      <c r="K60" s="1" t="s">
        <v>22</v>
      </c>
      <c r="L60" s="1" t="str">
        <f>HYPERLINK("https://files.afu.se/Downloads/Transcripts/0%20-%20Government/USA%20-%20NASA%20Astrobiology/2022 09 09 - NASA Astrobiology - AbSciCon 2022  418, Astrobiology &amp; the NASA Mars 2020 Mission &amp; Sample Return I_NMGMhTlOcfA - transcript (automated).pdf","Transcript Link")</f>
        <v>Transcript Link</v>
      </c>
      <c r="M60" s="2" t="str">
        <f>HYPERLINK("https://files.afu.se/Downloads/Transcripts/0%20-%20Government/USA%20-%20NASA%20Astrobiology/2022 09 09 - NASA Astrobiology - AbSciCon 2022  418, Astrobiology &amp; the NASA Mars 2020 Mission &amp; Sample Return I_NMGMhTlOcfA - transcript (automated).pdf","Transcript Link")</f>
        <v>Transcript Link</v>
      </c>
    </row>
    <row r="61" ht="210" spans="1:13">
      <c r="A61" s="1" t="s">
        <v>205</v>
      </c>
      <c r="B61" s="1" t="s">
        <v>13</v>
      </c>
      <c r="C61" s="4" t="s">
        <v>234</v>
      </c>
      <c r="D61" s="1" t="s">
        <v>235</v>
      </c>
      <c r="E61" s="1" t="s">
        <v>208</v>
      </c>
      <c r="F61" s="4" t="s">
        <v>17</v>
      </c>
      <c r="G61" s="1" t="s">
        <v>18</v>
      </c>
      <c r="H61" s="1" t="s">
        <v>19</v>
      </c>
      <c r="I61" s="1" t="s">
        <v>20</v>
      </c>
      <c r="J61" s="1" t="s">
        <v>236</v>
      </c>
      <c r="K61" s="1" t="s">
        <v>22</v>
      </c>
      <c r="L61" s="1" t="str">
        <f>HYPERLINK("https://files.afu.se/Downloads/Transcripts/0%20-%20Government/USA%20-%20NASA%20Astrobiology/2022 09 09 - NASA Astrobiology - AbSciCon 2022  405, Alien Ecosystems  Integrating Ecology into Astrobiology IV_NDIVBiraVA4 - transcript (automated).pdf","Transcript Link")</f>
        <v>Transcript Link</v>
      </c>
      <c r="M61" s="2" t="str">
        <f>HYPERLINK("https://files.afu.se/Downloads/Transcripts/0%20-%20Government/USA%20-%20NASA%20Astrobiology/2022 09 09 - NASA Astrobiology - AbSciCon 2022  405, Alien Ecosystems  Integrating Ecology into Astrobiology IV_NDIVBiraVA4 - transcript (automated).pdf","Transcript Link")</f>
        <v>Transcript Link</v>
      </c>
    </row>
    <row r="62" ht="210" spans="1:13">
      <c r="A62" s="1" t="s">
        <v>237</v>
      </c>
      <c r="B62" s="1" t="s">
        <v>13</v>
      </c>
      <c r="C62" s="4" t="s">
        <v>238</v>
      </c>
      <c r="D62" s="1" t="s">
        <v>239</v>
      </c>
      <c r="E62" s="1" t="s">
        <v>208</v>
      </c>
      <c r="F62" s="4" t="s">
        <v>17</v>
      </c>
      <c r="G62" s="1" t="s">
        <v>18</v>
      </c>
      <c r="H62" s="1" t="s">
        <v>19</v>
      </c>
      <c r="I62" s="1" t="s">
        <v>20</v>
      </c>
      <c r="J62" s="1" t="s">
        <v>240</v>
      </c>
      <c r="K62" s="1" t="s">
        <v>22</v>
      </c>
      <c r="L62" s="1">
        <v>0</v>
      </c>
      <c r="M62" s="2">
        <v>0</v>
      </c>
    </row>
    <row r="63" ht="409.5" spans="1:13">
      <c r="A63" s="1" t="s">
        <v>237</v>
      </c>
      <c r="B63" s="1" t="s">
        <v>13</v>
      </c>
      <c r="C63" s="4" t="s">
        <v>241</v>
      </c>
      <c r="D63" s="1" t="s">
        <v>242</v>
      </c>
      <c r="E63" s="1" t="s">
        <v>243</v>
      </c>
      <c r="F63" s="4" t="s">
        <v>17</v>
      </c>
      <c r="G63" s="1" t="s">
        <v>18</v>
      </c>
      <c r="H63" s="1" t="s">
        <v>19</v>
      </c>
      <c r="I63" s="1" t="s">
        <v>20</v>
      </c>
      <c r="J63" s="1" t="s">
        <v>244</v>
      </c>
      <c r="K63" s="1" t="s">
        <v>22</v>
      </c>
      <c r="L63" s="1" t="str">
        <f>HYPERLINK("https://files.afu.se/Downloads/Transcripts/0%20-%20Government/USA%20-%20NASA%20Astrobiology/2022 09 08 - NASA Astrobiology - AbSciCon 2022 - Keynote  Jovian Safari by Dr. Tracy Drain_BYcMz4AwW8s - transcript (automated).pdf","Transcript Link")</f>
        <v>Transcript Link</v>
      </c>
      <c r="M63" s="2" t="str">
        <f>HYPERLINK("https://files.afu.se/Downloads/Transcripts/0%20-%20Government/USA%20-%20NASA%20Astrobiology/2022 09 08 - NASA Astrobiology - AbSciCon 2022 - Keynote  Jovian Safari by Dr. Tracy Drain_BYcMz4AwW8s - transcript (automated).pdf","Transcript Link")</f>
        <v>Transcript Link</v>
      </c>
    </row>
    <row r="64" ht="210" spans="1:13">
      <c r="A64" s="1" t="s">
        <v>237</v>
      </c>
      <c r="B64" s="1" t="s">
        <v>13</v>
      </c>
      <c r="C64" s="4" t="s">
        <v>245</v>
      </c>
      <c r="D64" s="1" t="s">
        <v>246</v>
      </c>
      <c r="E64" s="1" t="s">
        <v>208</v>
      </c>
      <c r="F64" s="4" t="s">
        <v>17</v>
      </c>
      <c r="G64" s="1" t="s">
        <v>18</v>
      </c>
      <c r="H64" s="1" t="s">
        <v>19</v>
      </c>
      <c r="I64" s="1" t="s">
        <v>20</v>
      </c>
      <c r="J64" s="1" t="s">
        <v>247</v>
      </c>
      <c r="K64" s="1" t="s">
        <v>22</v>
      </c>
      <c r="L64" s="1" t="str">
        <f>HYPERLINK("https://files.afu.se/Downloads/Transcripts/0%20-%20Government/USA%20-%20NASA%20Astrobiology/2022 09 08 - NASA Astrobiology - AbSciCon 2022  503, From Autocatalysis to Evolution III_V_AxIpS-Mic - transcript (automated).pdf","Transcript Link")</f>
        <v>Transcript Link</v>
      </c>
      <c r="M64" s="2" t="str">
        <f>HYPERLINK("https://files.afu.se/Downloads/Transcripts/0%20-%20Government/USA%20-%20NASA%20Astrobiology/2022 09 08 - NASA Astrobiology - AbSciCon 2022  503, From Autocatalysis to Evolution III_V_AxIpS-Mic - transcript (automated).pdf","Transcript Link")</f>
        <v>Transcript Link</v>
      </c>
    </row>
    <row r="65" ht="210" spans="1:13">
      <c r="A65" s="1" t="s">
        <v>237</v>
      </c>
      <c r="B65" s="1" t="s">
        <v>13</v>
      </c>
      <c r="C65" s="4" t="s">
        <v>248</v>
      </c>
      <c r="D65" s="1" t="s">
        <v>249</v>
      </c>
      <c r="E65" s="1" t="s">
        <v>208</v>
      </c>
      <c r="F65" s="4" t="s">
        <v>17</v>
      </c>
      <c r="G65" s="1" t="s">
        <v>18</v>
      </c>
      <c r="H65" s="1" t="s">
        <v>19</v>
      </c>
      <c r="I65" s="1" t="s">
        <v>20</v>
      </c>
      <c r="J65" s="1" t="s">
        <v>250</v>
      </c>
      <c r="K65" s="1" t="s">
        <v>22</v>
      </c>
      <c r="L65" s="1" t="str">
        <f>HYPERLINK("https://files.afu.se/Downloads/Transcripts/0%20-%20Government/USA%20-%20NASA%20Astrobiology/2022 09 08 - NASA Astrobiology - AbSciCon 2022  Life is Groovy  Astrobiology in the Sixties_kRe9E3efRpk - transcript (automated).pdf","Transcript Link")</f>
        <v>Transcript Link</v>
      </c>
      <c r="M65" s="2" t="str">
        <f>HYPERLINK("https://files.afu.se/Downloads/Transcripts/0%20-%20Government/USA%20-%20NASA%20Astrobiology/2022 09 08 - NASA Astrobiology - AbSciCon 2022  Life is Groovy  Astrobiology in the Sixties_kRe9E3efRpk - transcript (automated).pdf","Transcript Link")</f>
        <v>Transcript Link</v>
      </c>
    </row>
    <row r="66" ht="210" spans="1:13">
      <c r="A66" s="1" t="s">
        <v>237</v>
      </c>
      <c r="B66" s="1" t="s">
        <v>13</v>
      </c>
      <c r="C66" s="4" t="s">
        <v>251</v>
      </c>
      <c r="D66" s="1" t="s">
        <v>252</v>
      </c>
      <c r="E66" s="1" t="s">
        <v>208</v>
      </c>
      <c r="F66" s="4" t="s">
        <v>17</v>
      </c>
      <c r="G66" s="1" t="s">
        <v>18</v>
      </c>
      <c r="H66" s="1" t="s">
        <v>19</v>
      </c>
      <c r="I66" s="1" t="s">
        <v>20</v>
      </c>
      <c r="J66" s="1" t="s">
        <v>253</v>
      </c>
      <c r="K66" s="1" t="s">
        <v>22</v>
      </c>
      <c r="L66" s="1" t="str">
        <f>HYPERLINK("https://files.afu.se/Downloads/Transcripts/0%20-%20Government/USA%20-%20NASA%20Astrobiology/2022 09 08 - NASA Astrobiology - AbSciCon 2022  Plenary  Dr. Betül Kaçar, Life’s Early Evolution &amp; Molecular Paleobiology_Nw-hTm7AqJA - transcript (automated).pdf","Transcript Link")</f>
        <v>Transcript Link</v>
      </c>
      <c r="M66" s="2" t="str">
        <f>HYPERLINK("https://files.afu.se/Downloads/Transcripts/0%20-%20Government/USA%20-%20NASA%20Astrobiology/2022 09 08 - NASA Astrobiology - AbSciCon 2022  Plenary  Dr. Betül Kaçar, Life’s Early Evolution &amp; Molecular Paleobiology_Nw-hTm7AqJA - transcript (automated).pdf","Transcript Link")</f>
        <v>Transcript Link</v>
      </c>
    </row>
    <row r="67" ht="210" spans="1:13">
      <c r="A67" s="1" t="s">
        <v>237</v>
      </c>
      <c r="B67" s="1" t="s">
        <v>13</v>
      </c>
      <c r="C67" s="4" t="s">
        <v>254</v>
      </c>
      <c r="D67" s="1" t="s">
        <v>255</v>
      </c>
      <c r="E67" s="1" t="s">
        <v>208</v>
      </c>
      <c r="F67" s="4" t="s">
        <v>17</v>
      </c>
      <c r="G67" s="1" t="s">
        <v>18</v>
      </c>
      <c r="H67" s="1" t="s">
        <v>19</v>
      </c>
      <c r="I67" s="1" t="s">
        <v>20</v>
      </c>
      <c r="J67" s="1" t="s">
        <v>256</v>
      </c>
      <c r="K67" s="1" t="s">
        <v>22</v>
      </c>
      <c r="L67" s="1">
        <v>0</v>
      </c>
      <c r="M67" s="2">
        <v>0</v>
      </c>
    </row>
    <row r="68" ht="210" spans="1:13">
      <c r="A68" s="1" t="s">
        <v>237</v>
      </c>
      <c r="B68" s="1" t="s">
        <v>13</v>
      </c>
      <c r="C68" s="4" t="s">
        <v>257</v>
      </c>
      <c r="D68" s="1" t="s">
        <v>258</v>
      </c>
      <c r="E68" s="1" t="s">
        <v>208</v>
      </c>
      <c r="F68" s="4" t="s">
        <v>17</v>
      </c>
      <c r="G68" s="1" t="s">
        <v>18</v>
      </c>
      <c r="H68" s="1" t="s">
        <v>19</v>
      </c>
      <c r="I68" s="1" t="s">
        <v>20</v>
      </c>
      <c r="J68" s="1" t="s">
        <v>259</v>
      </c>
      <c r="K68" s="1" t="s">
        <v>22</v>
      </c>
      <c r="L68" s="1" t="str">
        <f>HYPERLINK("https://files.afu.se/Downloads/Transcripts/0%20-%20Government/USA%20-%20NASA%20Astrobiology/2022 09 08 - NASA Astrobiology - AbSciCon 2022  318, Astrobiology &amp; the Future of Life  Evidence, Analogy &amp; Prediction I_GxAEX34TXKc - transcript (automated).pdf","Transcript Link")</f>
        <v>Transcript Link</v>
      </c>
      <c r="M68" s="2" t="str">
        <f>HYPERLINK("https://files.afu.se/Downloads/Transcripts/0%20-%20Government/USA%20-%20NASA%20Astrobiology/2022 09 08 - NASA Astrobiology - AbSciCon 2022  318, Astrobiology &amp; the Future of Life  Evidence, Analogy &amp; Prediction I_GxAEX34TXKc - transcript (automated).pdf","Transcript Link")</f>
        <v>Transcript Link</v>
      </c>
    </row>
    <row r="69" ht="210" spans="1:13">
      <c r="A69" s="1" t="s">
        <v>237</v>
      </c>
      <c r="B69" s="1" t="s">
        <v>13</v>
      </c>
      <c r="C69" s="4" t="s">
        <v>260</v>
      </c>
      <c r="D69" s="1" t="s">
        <v>261</v>
      </c>
      <c r="E69" s="1" t="s">
        <v>208</v>
      </c>
      <c r="F69" s="4" t="s">
        <v>17</v>
      </c>
      <c r="G69" s="1" t="s">
        <v>18</v>
      </c>
      <c r="H69" s="1" t="s">
        <v>19</v>
      </c>
      <c r="I69" s="1" t="s">
        <v>20</v>
      </c>
      <c r="J69" s="1" t="s">
        <v>262</v>
      </c>
      <c r="K69" s="1" t="s">
        <v>22</v>
      </c>
      <c r="L69" s="1">
        <v>0</v>
      </c>
      <c r="M69" s="2">
        <v>0</v>
      </c>
    </row>
    <row r="70" ht="210" spans="1:13">
      <c r="A70" s="1" t="s">
        <v>237</v>
      </c>
      <c r="B70" s="1" t="s">
        <v>13</v>
      </c>
      <c r="C70" s="4" t="s">
        <v>263</v>
      </c>
      <c r="D70" s="1" t="s">
        <v>264</v>
      </c>
      <c r="E70" s="1" t="s">
        <v>208</v>
      </c>
      <c r="F70" s="4" t="s">
        <v>17</v>
      </c>
      <c r="G70" s="1" t="s">
        <v>18</v>
      </c>
      <c r="H70" s="1" t="s">
        <v>19</v>
      </c>
      <c r="I70" s="1" t="s">
        <v>20</v>
      </c>
      <c r="J70" s="1" t="s">
        <v>265</v>
      </c>
      <c r="K70" s="1" t="s">
        <v>22</v>
      </c>
      <c r="L70" s="1" t="str">
        <f>HYPERLINK("https://files.afu.se/Downloads/Transcripts/0%20-%20Government/USA%20-%20NASA%20Astrobiology/2022 09 08 - NASA Astrobiology - AbSciCon 2022  The Life Detection Forum Project  Status and Next Steps_1_GR8zZixdM - transcript (automated).pdf","Transcript Link")</f>
        <v>Transcript Link</v>
      </c>
      <c r="M70" s="2" t="str">
        <f>HYPERLINK("https://files.afu.se/Downloads/Transcripts/0%20-%20Government/USA%20-%20NASA%20Astrobiology/2022 09 08 - NASA Astrobiology - AbSciCon 2022  The Life Detection Forum Project  Status and Next Steps_1_GR8zZixdM - transcript (automated).pdf","Transcript Link")</f>
        <v>Transcript Link</v>
      </c>
    </row>
    <row r="71" ht="210" spans="1:13">
      <c r="A71" s="1" t="s">
        <v>237</v>
      </c>
      <c r="B71" s="1" t="s">
        <v>13</v>
      </c>
      <c r="C71" s="4" t="s">
        <v>266</v>
      </c>
      <c r="D71" s="1" t="s">
        <v>267</v>
      </c>
      <c r="E71" s="1" t="s">
        <v>208</v>
      </c>
      <c r="F71" s="4" t="s">
        <v>17</v>
      </c>
      <c r="G71" s="1" t="s">
        <v>18</v>
      </c>
      <c r="H71" s="1" t="s">
        <v>19</v>
      </c>
      <c r="I71" s="1" t="s">
        <v>20</v>
      </c>
      <c r="J71" s="1" t="s">
        <v>268</v>
      </c>
      <c r="K71" s="1" t="s">
        <v>22</v>
      </c>
      <c r="L71" s="1" t="str">
        <f>HYPERLINK("https://files.afu.se/Downloads/Transcripts/0%20-%20Government/USA%20-%20NASA%20Astrobiology/2022 09 08 - NASA Astrobiology - AbSciCon 2022  205, Exoplanet Biosignatures the 2020s &amp; Beyond I_7sgRgHz1nBw - transcript (automated).pdf","Transcript Link")</f>
        <v>Transcript Link</v>
      </c>
      <c r="M71" s="2" t="str">
        <f>HYPERLINK("https://files.afu.se/Downloads/Transcripts/0%20-%20Government/USA%20-%20NASA%20Astrobiology/2022 09 08 - NASA Astrobiology - AbSciCon 2022  205, Exoplanet Biosignatures the 2020s &amp; Beyond I_7sgRgHz1nBw - transcript (automated).pdf","Transcript Link")</f>
        <v>Transcript Link</v>
      </c>
    </row>
    <row r="72" ht="210" spans="1:13">
      <c r="A72" s="1" t="s">
        <v>237</v>
      </c>
      <c r="B72" s="1" t="s">
        <v>13</v>
      </c>
      <c r="C72" s="4" t="s">
        <v>269</v>
      </c>
      <c r="D72" s="1" t="s">
        <v>270</v>
      </c>
      <c r="E72" s="1" t="s">
        <v>208</v>
      </c>
      <c r="F72" s="4" t="s">
        <v>17</v>
      </c>
      <c r="G72" s="1" t="s">
        <v>18</v>
      </c>
      <c r="H72" s="1" t="s">
        <v>19</v>
      </c>
      <c r="I72" s="1" t="s">
        <v>20</v>
      </c>
      <c r="J72" s="1" t="s">
        <v>271</v>
      </c>
      <c r="K72" s="1" t="s">
        <v>22</v>
      </c>
      <c r="L72" s="1">
        <v>0</v>
      </c>
      <c r="M72" s="2">
        <v>0</v>
      </c>
    </row>
    <row r="73" ht="210" spans="1:13">
      <c r="A73" s="1" t="s">
        <v>237</v>
      </c>
      <c r="B73" s="1" t="s">
        <v>13</v>
      </c>
      <c r="C73" s="4" t="s">
        <v>272</v>
      </c>
      <c r="D73" s="1" t="s">
        <v>273</v>
      </c>
      <c r="E73" s="1" t="s">
        <v>208</v>
      </c>
      <c r="F73" s="4" t="s">
        <v>17</v>
      </c>
      <c r="G73" s="1" t="s">
        <v>18</v>
      </c>
      <c r="H73" s="1" t="s">
        <v>19</v>
      </c>
      <c r="I73" s="1" t="s">
        <v>20</v>
      </c>
      <c r="J73" s="1" t="s">
        <v>274</v>
      </c>
      <c r="K73" s="1" t="s">
        <v>22</v>
      </c>
      <c r="L73" s="1">
        <v>0</v>
      </c>
      <c r="M73" s="2">
        <v>0</v>
      </c>
    </row>
    <row r="74" ht="210" spans="1:13">
      <c r="A74" s="1" t="s">
        <v>237</v>
      </c>
      <c r="B74" s="1" t="s">
        <v>13</v>
      </c>
      <c r="C74" s="4" t="s">
        <v>275</v>
      </c>
      <c r="D74" s="1" t="s">
        <v>276</v>
      </c>
      <c r="E74" s="1" t="s">
        <v>208</v>
      </c>
      <c r="F74" s="4" t="s">
        <v>17</v>
      </c>
      <c r="G74" s="1" t="s">
        <v>18</v>
      </c>
      <c r="H74" s="1" t="s">
        <v>19</v>
      </c>
      <c r="I74" s="1" t="s">
        <v>20</v>
      </c>
      <c r="J74" s="1" t="s">
        <v>277</v>
      </c>
      <c r="K74" s="1" t="s">
        <v>22</v>
      </c>
      <c r="L74" s="1">
        <v>0</v>
      </c>
      <c r="M74" s="2">
        <v>0</v>
      </c>
    </row>
    <row r="75" ht="210" spans="1:13">
      <c r="A75" s="1" t="s">
        <v>237</v>
      </c>
      <c r="B75" s="1" t="s">
        <v>13</v>
      </c>
      <c r="C75" s="4" t="s">
        <v>278</v>
      </c>
      <c r="D75" s="1" t="s">
        <v>279</v>
      </c>
      <c r="E75" s="1" t="s">
        <v>208</v>
      </c>
      <c r="F75" s="4" t="s">
        <v>17</v>
      </c>
      <c r="G75" s="1" t="s">
        <v>18</v>
      </c>
      <c r="H75" s="1" t="s">
        <v>19</v>
      </c>
      <c r="I75" s="1" t="s">
        <v>20</v>
      </c>
      <c r="J75" s="1" t="s">
        <v>280</v>
      </c>
      <c r="K75" s="1" t="s">
        <v>22</v>
      </c>
      <c r="L75" s="1" t="str">
        <f>HYPERLINK("https://files.afu.se/Downloads/Transcripts/0%20-%20Government/USA%20-%20NASA%20Astrobiology/2022 09 08 - NASA Astrobiology - AbSciCon 2022  217, Thinking Beyond LUCA  Stem Life and Primordial Diversity I_Z4GADQY7g7c - transcript (automated).pdf","Transcript Link")</f>
        <v>Transcript Link</v>
      </c>
      <c r="M75" s="2" t="str">
        <f>HYPERLINK("https://files.afu.se/Downloads/Transcripts/0%20-%20Government/USA%20-%20NASA%20Astrobiology/2022 09 08 - NASA Astrobiology - AbSciCon 2022  217, Thinking Beyond LUCA  Stem Life and Primordial Diversity I_Z4GADQY7g7c - transcript (automated).pdf","Transcript Link")</f>
        <v>Transcript Link</v>
      </c>
    </row>
    <row r="76" ht="210" spans="1:13">
      <c r="A76" s="1" t="s">
        <v>237</v>
      </c>
      <c r="B76" s="1" t="s">
        <v>13</v>
      </c>
      <c r="C76" s="4" t="s">
        <v>281</v>
      </c>
      <c r="D76" s="1" t="s">
        <v>282</v>
      </c>
      <c r="E76" s="1" t="s">
        <v>208</v>
      </c>
      <c r="F76" s="4" t="s">
        <v>17</v>
      </c>
      <c r="G76" s="1" t="s">
        <v>18</v>
      </c>
      <c r="H76" s="1" t="s">
        <v>19</v>
      </c>
      <c r="I76" s="1" t="s">
        <v>20</v>
      </c>
      <c r="J76" s="1" t="s">
        <v>283</v>
      </c>
      <c r="K76" s="1" t="s">
        <v>22</v>
      </c>
      <c r="L76" s="1" t="str">
        <f>HYPERLINK("https://files.afu.se/Downloads/Transcripts/0%20-%20Government/USA%20-%20NASA%20Astrobiology/2022 09 08 - NASA Astrobiology - AbSciCon 2022  Music Of The Spheres with Tim Griffin_vHOvdbjsJuk - transcript (automated).pdf","Transcript Link")</f>
        <v>Transcript Link</v>
      </c>
      <c r="M76" s="2" t="str">
        <f>HYPERLINK("https://files.afu.se/Downloads/Transcripts/0%20-%20Government/USA%20-%20NASA%20Astrobiology/2022 09 08 - NASA Astrobiology - AbSciCon 2022  Music Of The Spheres with Tim Griffin_vHOvdbjsJuk - transcript (automated).pdf","Transcript Link")</f>
        <v>Transcript Link</v>
      </c>
    </row>
    <row r="77" ht="210" spans="1:13">
      <c r="A77" s="1" t="s">
        <v>237</v>
      </c>
      <c r="B77" s="1" t="s">
        <v>13</v>
      </c>
      <c r="C77" s="4" t="s">
        <v>284</v>
      </c>
      <c r="D77" s="1" t="s">
        <v>285</v>
      </c>
      <c r="E77" s="1" t="s">
        <v>208</v>
      </c>
      <c r="F77" s="4" t="s">
        <v>17</v>
      </c>
      <c r="G77" s="1" t="s">
        <v>18</v>
      </c>
      <c r="H77" s="1" t="s">
        <v>19</v>
      </c>
      <c r="I77" s="1" t="s">
        <v>20</v>
      </c>
      <c r="J77" s="1" t="s">
        <v>286</v>
      </c>
      <c r="K77" s="1" t="s">
        <v>22</v>
      </c>
      <c r="L77" s="1">
        <v>0</v>
      </c>
      <c r="M77" s="2">
        <v>0</v>
      </c>
    </row>
    <row r="78" ht="409.5" spans="1:13">
      <c r="A78" s="1" t="s">
        <v>287</v>
      </c>
      <c r="B78" s="1" t="s">
        <v>13</v>
      </c>
      <c r="C78" s="4" t="s">
        <v>288</v>
      </c>
      <c r="D78" s="1" t="s">
        <v>289</v>
      </c>
      <c r="E78" s="1" t="s">
        <v>290</v>
      </c>
      <c r="F78" s="4" t="s">
        <v>17</v>
      </c>
      <c r="G78" s="1" t="s">
        <v>18</v>
      </c>
      <c r="H78" s="1" t="s">
        <v>19</v>
      </c>
      <c r="I78" s="1" t="s">
        <v>20</v>
      </c>
      <c r="J78" s="1" t="s">
        <v>291</v>
      </c>
      <c r="K78" s="1" t="s">
        <v>22</v>
      </c>
      <c r="L78" s="1" t="str">
        <f>HYPERLINK("https://files.afu.se/Downloads/Transcripts/0%20-%20Government/USA%20-%20NASA%20Astrobiology/2022 09 07 - NASA Astrobiology - Unfolding the Universe  Using Webb to Explore Exoplanets with Dr. Alex Lockwood!_LnIc6AYAoUw - transcript (automated).pdf","Transcript Link")</f>
        <v>Transcript Link</v>
      </c>
      <c r="M78" s="2" t="str">
        <f>HYPERLINK("https://files.afu.se/Downloads/Transcripts/0%20-%20Government/USA%20-%20NASA%20Astrobiology/2022 09 07 - NASA Astrobiology - Unfolding the Universe  Using Webb to Explore Exoplanets with Dr. Alex Lockwood!_LnIc6AYAoUw - transcript (automated).pdf","Transcript Link")</f>
        <v>Transcript Link</v>
      </c>
    </row>
    <row r="79" ht="210" spans="1:13">
      <c r="A79" s="1" t="s">
        <v>292</v>
      </c>
      <c r="B79" s="1" t="s">
        <v>13</v>
      </c>
      <c r="C79" s="4" t="s">
        <v>293</v>
      </c>
      <c r="D79" s="1" t="s">
        <v>294</v>
      </c>
      <c r="E79" s="1" t="s">
        <v>208</v>
      </c>
      <c r="F79" s="4" t="s">
        <v>17</v>
      </c>
      <c r="G79" s="1" t="s">
        <v>18</v>
      </c>
      <c r="H79" s="1" t="s">
        <v>19</v>
      </c>
      <c r="I79" s="1" t="s">
        <v>20</v>
      </c>
      <c r="J79" s="1" t="s">
        <v>295</v>
      </c>
      <c r="K79" s="1" t="s">
        <v>22</v>
      </c>
      <c r="L79" s="1" t="str">
        <f>HYPERLINK("https://files.afu.se/Downloads/Transcripts/0%20-%20Government/USA%20-%20NASA%20Astrobiology/2022 09 06 - NASA Astrobiology - AbSciCon 2022  NASA Town Hall_XEj8AIKpda8 - transcript (automated).pdf","Transcript Link")</f>
        <v>Transcript Link</v>
      </c>
      <c r="M79" s="2" t="str">
        <f>HYPERLINK("https://files.afu.se/Downloads/Transcripts/0%20-%20Government/USA%20-%20NASA%20Astrobiology/2022 09 06 - NASA Astrobiology - AbSciCon 2022  NASA Town Hall_XEj8AIKpda8 - transcript (automated).pdf","Transcript Link")</f>
        <v>Transcript Link</v>
      </c>
    </row>
    <row r="80" ht="210" spans="1:13">
      <c r="A80" s="1" t="s">
        <v>292</v>
      </c>
      <c r="B80" s="1" t="s">
        <v>13</v>
      </c>
      <c r="C80" s="4" t="s">
        <v>296</v>
      </c>
      <c r="D80" s="1" t="s">
        <v>297</v>
      </c>
      <c r="E80" s="1" t="s">
        <v>208</v>
      </c>
      <c r="F80" s="4" t="s">
        <v>17</v>
      </c>
      <c r="G80" s="1" t="s">
        <v>18</v>
      </c>
      <c r="H80" s="1" t="s">
        <v>19</v>
      </c>
      <c r="I80" s="1" t="s">
        <v>20</v>
      </c>
      <c r="J80" s="1" t="s">
        <v>298</v>
      </c>
      <c r="K80" s="1" t="s">
        <v>22</v>
      </c>
      <c r="L80" s="1">
        <v>0</v>
      </c>
      <c r="M80" s="2">
        <v>0</v>
      </c>
    </row>
    <row r="81" ht="210" spans="1:13">
      <c r="A81" s="1" t="s">
        <v>292</v>
      </c>
      <c r="B81" s="1" t="s">
        <v>13</v>
      </c>
      <c r="C81" s="4" t="s">
        <v>299</v>
      </c>
      <c r="D81" s="1" t="s">
        <v>300</v>
      </c>
      <c r="E81" s="1" t="s">
        <v>208</v>
      </c>
      <c r="F81" s="4" t="s">
        <v>17</v>
      </c>
      <c r="G81" s="1" t="s">
        <v>18</v>
      </c>
      <c r="H81" s="1" t="s">
        <v>19</v>
      </c>
      <c r="I81" s="1" t="s">
        <v>20</v>
      </c>
      <c r="J81" s="1" t="s">
        <v>301</v>
      </c>
      <c r="K81" s="1" t="s">
        <v>22</v>
      </c>
      <c r="L81" s="1" t="str">
        <f>HYPERLINK("https://files.afu.se/Downloads/Transcripts/0%20-%20Government/USA%20-%20NASA%20Astrobiology/2022 09 06 - NASA Astrobiology - AbSciCon 2022  105  Priorities and Strategies for Technosignature Detection_l5ClN31pxBk - transcript (automated).pdf","Transcript Link")</f>
        <v>Transcript Link</v>
      </c>
      <c r="M81" s="2" t="str">
        <f>HYPERLINK("https://files.afu.se/Downloads/Transcripts/0%20-%20Government/USA%20-%20NASA%20Astrobiology/2022 09 06 - NASA Astrobiology - AbSciCon 2022  105  Priorities and Strategies for Technosignature Detection_l5ClN31pxBk - transcript (automated).pdf","Transcript Link")</f>
        <v>Transcript Link</v>
      </c>
    </row>
    <row r="82" ht="210" spans="1:13">
      <c r="A82" s="1" t="s">
        <v>292</v>
      </c>
      <c r="B82" s="1" t="s">
        <v>13</v>
      </c>
      <c r="C82" s="4" t="s">
        <v>302</v>
      </c>
      <c r="D82" s="1" t="s">
        <v>303</v>
      </c>
      <c r="E82" s="1" t="s">
        <v>208</v>
      </c>
      <c r="F82" s="4" t="s">
        <v>17</v>
      </c>
      <c r="G82" s="1" t="s">
        <v>18</v>
      </c>
      <c r="H82" s="1" t="s">
        <v>19</v>
      </c>
      <c r="I82" s="1" t="s">
        <v>20</v>
      </c>
      <c r="J82" s="1" t="s">
        <v>304</v>
      </c>
      <c r="K82" s="1" t="s">
        <v>22</v>
      </c>
      <c r="L82" s="1">
        <v>0</v>
      </c>
      <c r="M82" s="2">
        <v>0</v>
      </c>
    </row>
    <row r="83" ht="210" spans="1:13">
      <c r="A83" s="1" t="s">
        <v>292</v>
      </c>
      <c r="B83" s="1" t="s">
        <v>13</v>
      </c>
      <c r="C83" s="4" t="s">
        <v>305</v>
      </c>
      <c r="D83" s="1" t="s">
        <v>306</v>
      </c>
      <c r="E83" s="1" t="s">
        <v>208</v>
      </c>
      <c r="F83" s="4" t="s">
        <v>17</v>
      </c>
      <c r="G83" s="1" t="s">
        <v>18</v>
      </c>
      <c r="H83" s="1" t="s">
        <v>19</v>
      </c>
      <c r="I83" s="1" t="s">
        <v>20</v>
      </c>
      <c r="J83" s="1" t="s">
        <v>307</v>
      </c>
      <c r="K83" s="1" t="s">
        <v>22</v>
      </c>
      <c r="L83" s="1" t="str">
        <f>HYPERLINK("https://files.afu.se/Downloads/Transcripts/0%20-%20Government/USA%20-%20NASA%20Astrobiology/2022 09 06 - NASA Astrobiology - AbSciCon 2022  Plenary  Dr. Reva Kay Williams, From Supermassive Stars to Quasars_fD8m1ElRD0Q - transcript (automated).pdf","Transcript Link")</f>
        <v>Transcript Link</v>
      </c>
      <c r="M83" s="2" t="str">
        <f>HYPERLINK("https://files.afu.se/Downloads/Transcripts/0%20-%20Government/USA%20-%20NASA%20Astrobiology/2022 09 06 - NASA Astrobiology - AbSciCon 2022  Plenary  Dr. Reva Kay Williams, From Supermassive Stars to Quasars_fD8m1ElRD0Q - transcript (automated).pdf","Transcript Link")</f>
        <v>Transcript Link</v>
      </c>
    </row>
    <row r="84" ht="409.5" spans="1:13">
      <c r="A84" s="1" t="s">
        <v>292</v>
      </c>
      <c r="B84" s="1" t="s">
        <v>13</v>
      </c>
      <c r="C84" s="4" t="s">
        <v>308</v>
      </c>
      <c r="D84" s="1" t="s">
        <v>309</v>
      </c>
      <c r="E84" s="1" t="s">
        <v>310</v>
      </c>
      <c r="F84" s="4" t="s">
        <v>17</v>
      </c>
      <c r="G84" s="1" t="s">
        <v>18</v>
      </c>
      <c r="H84" s="1" t="s">
        <v>19</v>
      </c>
      <c r="I84" s="1" t="s">
        <v>20</v>
      </c>
      <c r="J84" s="1" t="s">
        <v>311</v>
      </c>
      <c r="K84" s="1" t="s">
        <v>22</v>
      </c>
      <c r="L84" s="1" t="str">
        <f>HYPERLINK("https://files.afu.se/Downloads/Transcripts/0%20-%20Government/USA%20-%20NASA%20Astrobiology/2022 09 06 - NASA Astrobiology - AbSciCon 2022  Panel Discussion  We Discovered Alien Life, Now What _oxayB4LGRLM - transcript (automated).pdf","Transcript Link")</f>
        <v>Transcript Link</v>
      </c>
      <c r="M84" s="2" t="str">
        <f>HYPERLINK("https://files.afu.se/Downloads/Transcripts/0%20-%20Government/USA%20-%20NASA%20Astrobiology/2022 09 06 - NASA Astrobiology - AbSciCon 2022  Panel Discussion  We Discovered Alien Life, Now What _oxayB4LGRLM - transcript (automated).pdf","Transcript Link")</f>
        <v>Transcript Link</v>
      </c>
    </row>
    <row r="85" ht="210" spans="1:13">
      <c r="A85" s="1" t="s">
        <v>292</v>
      </c>
      <c r="B85" s="1" t="s">
        <v>13</v>
      </c>
      <c r="C85" s="4" t="s">
        <v>312</v>
      </c>
      <c r="D85" s="1" t="s">
        <v>313</v>
      </c>
      <c r="E85" s="1" t="s">
        <v>208</v>
      </c>
      <c r="F85" s="4" t="s">
        <v>17</v>
      </c>
      <c r="G85" s="1" t="s">
        <v>18</v>
      </c>
      <c r="H85" s="1" t="s">
        <v>19</v>
      </c>
      <c r="I85" s="1" t="s">
        <v>20</v>
      </c>
      <c r="J85" s="1" t="s">
        <v>314</v>
      </c>
      <c r="K85" s="1" t="s">
        <v>22</v>
      </c>
      <c r="L85" s="1" t="str">
        <f>HYPERLINK("https://files.afu.se/Downloads/Transcripts/0%20-%20Government/USA%20-%20NASA%20Astrobiology/2022 09 06 - NASA Astrobiology - AbSciCon 2022  Plenary  Dr. Nicole King, A History of Hypothesis on the Origin of Animals__ZV0rrH2qRc - transcript (automated).pdf","Transcript Link")</f>
        <v>Transcript Link</v>
      </c>
      <c r="M85" s="2" t="str">
        <f>HYPERLINK("https://files.afu.se/Downloads/Transcripts/0%20-%20Government/USA%20-%20NASA%20Astrobiology/2022 09 06 - NASA Astrobiology - AbSciCon 2022  Plenary  Dr. Nicole King, A History of Hypothesis on the Origin of Animals__ZV0rrH2qRc - transcript (automated).pdf","Transcript Link")</f>
        <v>Transcript Link</v>
      </c>
    </row>
    <row r="86" ht="409.5" spans="1:13">
      <c r="A86" s="1" t="s">
        <v>315</v>
      </c>
      <c r="B86" s="1" t="s">
        <v>13</v>
      </c>
      <c r="C86" s="4" t="s">
        <v>316</v>
      </c>
      <c r="D86" s="1" t="s">
        <v>317</v>
      </c>
      <c r="E86" s="1" t="s">
        <v>318</v>
      </c>
      <c r="F86" s="4" t="s">
        <v>17</v>
      </c>
      <c r="G86" s="1" t="s">
        <v>18</v>
      </c>
      <c r="H86" s="1" t="s">
        <v>19</v>
      </c>
      <c r="I86" s="1" t="s">
        <v>20</v>
      </c>
      <c r="J86" s="1" t="s">
        <v>319</v>
      </c>
      <c r="K86" s="1" t="s">
        <v>22</v>
      </c>
      <c r="L86" s="1" t="str">
        <f>HYPERLINK("https://files.afu.se/Downloads/Transcripts/0%20-%20Government/USA%20-%20NASA%20Astrobiology/2022 07 07 - NASA Astrobiology - To Mars &amp; Back Again  A Rock's Tale with Dr. Meenakshi Wadhwa!_Nbk2lC8Ld_I - transcript (automated).pdf","Transcript Link")</f>
        <v>Transcript Link</v>
      </c>
      <c r="M86" s="2" t="str">
        <f>HYPERLINK("https://files.afu.se/Downloads/Transcripts/0%20-%20Government/USA%20-%20NASA%20Astrobiology/2022 07 07 - NASA Astrobiology - To Mars &amp; Back Again  A Rock's Tale with Dr. Meenakshi Wadhwa!_Nbk2lC8Ld_I - transcript (automated).pdf","Transcript Link")</f>
        <v>Transcript Link</v>
      </c>
    </row>
    <row r="87" ht="409.5" spans="1:13">
      <c r="A87" s="1" t="s">
        <v>320</v>
      </c>
      <c r="B87" s="1" t="s">
        <v>13</v>
      </c>
      <c r="C87" s="4" t="s">
        <v>321</v>
      </c>
      <c r="D87" s="1" t="s">
        <v>322</v>
      </c>
      <c r="E87" s="1" t="s">
        <v>323</v>
      </c>
      <c r="F87" s="4" t="s">
        <v>17</v>
      </c>
      <c r="G87" s="1" t="s">
        <v>18</v>
      </c>
      <c r="H87" s="1" t="s">
        <v>19</v>
      </c>
      <c r="I87" s="1" t="s">
        <v>20</v>
      </c>
      <c r="J87" s="1" t="s">
        <v>324</v>
      </c>
      <c r="K87" s="1" t="s">
        <v>22</v>
      </c>
      <c r="L87" s="1" t="str">
        <f>HYPERLINK("https://files.afu.se/Downloads/Transcripts/0%20-%20Government/USA%20-%20NASA%20Astrobiology/2022 06 22 - NASA Astrobiology - Exploring Outer Space &amp; the Inner Self with Reverend Dr. Lucas Mix!_5YdjN63ZNWg - transcript (automated).pdf","Transcript Link")</f>
        <v>Transcript Link</v>
      </c>
      <c r="M87" s="2" t="str">
        <f>HYPERLINK("https://files.afu.se/Downloads/Transcripts/0%20-%20Government/USA%20-%20NASA%20Astrobiology/2022 06 22 - NASA Astrobiology - Exploring Outer Space &amp; the Inner Self with Reverend Dr. Lucas Mix!_5YdjN63ZNWg - transcript (automated).pdf","Transcript Link")</f>
        <v>Transcript Link</v>
      </c>
    </row>
    <row r="88" ht="195" spans="1:13">
      <c r="A88" s="1" t="s">
        <v>325</v>
      </c>
      <c r="B88" s="1" t="s">
        <v>13</v>
      </c>
      <c r="C88" s="4" t="s">
        <v>326</v>
      </c>
      <c r="D88" s="1" t="s">
        <v>327</v>
      </c>
      <c r="E88" s="1" t="s">
        <v>328</v>
      </c>
      <c r="F88" s="4" t="s">
        <v>17</v>
      </c>
      <c r="G88" s="1" t="s">
        <v>18</v>
      </c>
      <c r="H88" s="1" t="s">
        <v>19</v>
      </c>
      <c r="I88" s="1" t="s">
        <v>20</v>
      </c>
      <c r="J88" s="1" t="s">
        <v>329</v>
      </c>
      <c r="K88" s="1" t="s">
        <v>22</v>
      </c>
      <c r="L88" s="1" t="str">
        <f>HYPERLINK("https://files.afu.se/Downloads/Transcripts/0%20-%20Government/USA%20-%20NASA%20Astrobiology/2022 06 15 - NASA Astrobiology - Introducing the LIFE Research Coordination Network_Nc3C1GeaElw - transcript (automated).pdf","Transcript Link")</f>
        <v>Transcript Link</v>
      </c>
      <c r="M88" s="2" t="str">
        <f>HYPERLINK("https://files.afu.se/Downloads/Transcripts/0%20-%20Government/USA%20-%20NASA%20Astrobiology/2022 06 15 - NASA Astrobiology - Introducing the LIFE Research Coordination Network_Nc3C1GeaElw - transcript (automated).pdf","Transcript Link")</f>
        <v>Transcript Link</v>
      </c>
    </row>
    <row r="89" ht="195" spans="1:13">
      <c r="A89" s="1" t="s">
        <v>330</v>
      </c>
      <c r="B89" s="1" t="s">
        <v>13</v>
      </c>
      <c r="C89" s="4" t="s">
        <v>331</v>
      </c>
      <c r="D89" s="1" t="s">
        <v>332</v>
      </c>
      <c r="E89" s="1" t="s">
        <v>333</v>
      </c>
      <c r="F89" s="4" t="s">
        <v>17</v>
      </c>
      <c r="G89" s="1" t="s">
        <v>18</v>
      </c>
      <c r="H89" s="1" t="s">
        <v>19</v>
      </c>
      <c r="I89" s="1" t="s">
        <v>20</v>
      </c>
      <c r="J89" s="1" t="s">
        <v>334</v>
      </c>
      <c r="K89" s="1" t="s">
        <v>22</v>
      </c>
      <c r="L89" s="1" t="str">
        <f>HYPERLINK("https://files.afu.se/Downloads/Transcripts/0%20-%20Government/USA%20-%20NASA%20Astrobiology/2022 05 25 - NASA Astrobiology - 2022 Lassen Astrobiology Intern Recognition Night &amp; Presentation_ZV15m77nA4A - transcript (automated).pdf","Transcript Link")</f>
        <v>Transcript Link</v>
      </c>
      <c r="M89" s="2" t="str">
        <f>HYPERLINK("https://files.afu.se/Downloads/Transcripts/0%20-%20Government/USA%20-%20NASA%20Astrobiology/2022 05 25 - NASA Astrobiology - 2022 Lassen Astrobiology Intern Recognition Night &amp; Presentation_ZV15m77nA4A - transcript (automated).pdf","Transcript Link")</f>
        <v>Transcript Link</v>
      </c>
    </row>
    <row r="90" ht="409.5" spans="1:13">
      <c r="A90" s="1" t="s">
        <v>335</v>
      </c>
      <c r="B90" s="1" t="s">
        <v>13</v>
      </c>
      <c r="C90" s="4" t="s">
        <v>336</v>
      </c>
      <c r="D90" s="1" t="s">
        <v>337</v>
      </c>
      <c r="E90" s="1" t="s">
        <v>338</v>
      </c>
      <c r="F90" s="4" t="s">
        <v>17</v>
      </c>
      <c r="G90" s="1" t="s">
        <v>18</v>
      </c>
      <c r="H90" s="1" t="s">
        <v>19</v>
      </c>
      <c r="I90" s="1" t="s">
        <v>20</v>
      </c>
      <c r="J90" s="1" t="s">
        <v>339</v>
      </c>
      <c r="K90" s="1" t="s">
        <v>22</v>
      </c>
      <c r="L90" s="1">
        <v>0</v>
      </c>
      <c r="M90" s="2">
        <v>0</v>
      </c>
    </row>
    <row r="91" ht="330" spans="1:13">
      <c r="A91" s="1" t="s">
        <v>340</v>
      </c>
      <c r="B91" s="1" t="s">
        <v>13</v>
      </c>
      <c r="C91" s="4" t="s">
        <v>341</v>
      </c>
      <c r="D91" s="1" t="s">
        <v>342</v>
      </c>
      <c r="E91" s="1" t="s">
        <v>343</v>
      </c>
      <c r="F91" s="4" t="s">
        <v>17</v>
      </c>
      <c r="G91" s="1" t="s">
        <v>18</v>
      </c>
      <c r="H91" s="1" t="s">
        <v>19</v>
      </c>
      <c r="I91" s="1" t="s">
        <v>20</v>
      </c>
      <c r="J91" s="1" t="s">
        <v>344</v>
      </c>
      <c r="K91" s="1" t="s">
        <v>22</v>
      </c>
      <c r="L91" s="1" t="str">
        <f>HYPERLINK("https://files.afu.se/Downloads/Transcripts/0%20-%20Government/USA%20-%20NASA%20Astrobiology/2022 03 08 - NASA Astrobiology - Exploring Alien Worlds with NASA’s James Webb Space Telescope  Transit Techniques_JZMzoqXdoXc - transcript (automated).pdf","Transcript Link")</f>
        <v>Transcript Link</v>
      </c>
      <c r="M91" s="2" t="str">
        <f>HYPERLINK("https://files.afu.se/Downloads/Transcripts/0%20-%20Government/USA%20-%20NASA%20Astrobiology/2022 03 08 - NASA Astrobiology - Exploring Alien Worlds with NASA’s James Webb Space Telescope  Transit Techniques_JZMzoqXdoXc - transcript (automated).pdf","Transcript Link")</f>
        <v>Transcript Link</v>
      </c>
    </row>
    <row r="92" ht="409.5" spans="1:13">
      <c r="A92" s="1" t="s">
        <v>345</v>
      </c>
      <c r="B92" s="1" t="s">
        <v>13</v>
      </c>
      <c r="C92" s="4" t="s">
        <v>346</v>
      </c>
      <c r="D92" s="1" t="s">
        <v>347</v>
      </c>
      <c r="E92" s="1" t="s">
        <v>348</v>
      </c>
      <c r="F92" s="4" t="s">
        <v>17</v>
      </c>
      <c r="G92" s="1" t="s">
        <v>18</v>
      </c>
      <c r="H92" s="1" t="s">
        <v>19</v>
      </c>
      <c r="I92" s="1" t="s">
        <v>20</v>
      </c>
      <c r="J92" s="1" t="s">
        <v>349</v>
      </c>
      <c r="K92" s="1" t="s">
        <v>22</v>
      </c>
      <c r="L92" s="1">
        <v>0</v>
      </c>
      <c r="M92" s="2">
        <v>0</v>
      </c>
    </row>
    <row r="93" ht="345" spans="1:13">
      <c r="A93" s="1" t="s">
        <v>350</v>
      </c>
      <c r="B93" s="1" t="s">
        <v>13</v>
      </c>
      <c r="C93" s="4" t="s">
        <v>351</v>
      </c>
      <c r="D93" s="1" t="s">
        <v>352</v>
      </c>
      <c r="E93" s="1" t="s">
        <v>353</v>
      </c>
      <c r="F93" s="4" t="s">
        <v>17</v>
      </c>
      <c r="G93" s="1" t="s">
        <v>18</v>
      </c>
      <c r="H93" s="1" t="s">
        <v>19</v>
      </c>
      <c r="I93" s="1" t="s">
        <v>20</v>
      </c>
      <c r="J93" s="1" t="s">
        <v>354</v>
      </c>
      <c r="K93" s="1" t="s">
        <v>22</v>
      </c>
      <c r="L93" s="1" t="str">
        <f>HYPERLINK("https://files.afu.se/Downloads/Transcripts/0%20-%20Government/USA%20-%20NASA%20Astrobiology/2022 02 22 - NASA Astrobiology - Exploring Alien Worlds with NASA’s James Webb Space Telescope  TRAPPIST-1 System_t-DE5vmAytA - transcript (automated).pdf","Transcript Link")</f>
        <v>Transcript Link</v>
      </c>
      <c r="M93" s="2" t="str">
        <f>HYPERLINK("https://files.afu.se/Downloads/Transcripts/0%20-%20Government/USA%20-%20NASA%20Astrobiology/2022 02 22 - NASA Astrobiology - Exploring Alien Worlds with NASA’s James Webb Space Telescope  TRAPPIST-1 System_t-DE5vmAytA - transcript (automated).pdf","Transcript Link")</f>
        <v>Transcript Link</v>
      </c>
    </row>
    <row r="94" ht="405" spans="1:13">
      <c r="A94" s="1" t="s">
        <v>355</v>
      </c>
      <c r="B94" s="1" t="s">
        <v>13</v>
      </c>
      <c r="C94" s="4" t="s">
        <v>356</v>
      </c>
      <c r="D94" s="1" t="s">
        <v>357</v>
      </c>
      <c r="E94" s="1" t="s">
        <v>358</v>
      </c>
      <c r="F94" s="4" t="s">
        <v>17</v>
      </c>
      <c r="G94" s="1" t="s">
        <v>18</v>
      </c>
      <c r="H94" s="1" t="s">
        <v>19</v>
      </c>
      <c r="I94" s="1" t="s">
        <v>20</v>
      </c>
      <c r="J94" s="1" t="s">
        <v>359</v>
      </c>
      <c r="K94" s="1" t="s">
        <v>22</v>
      </c>
      <c r="L94" s="1" t="str">
        <f>HYPERLINK("https://files.afu.se/Downloads/Transcripts/0%20-%20Government/USA%20-%20NASA%20Astrobiology/2022 02 15 - NASA Astrobiology - Exploring Alien Worlds with NASA’s James Webb Space Telescope featuring Dr. Giada Arney_yrOOCg4KJS8 - transcript (automated).pdf","Transcript Link")</f>
        <v>Transcript Link</v>
      </c>
      <c r="M94" s="2" t="str">
        <f>HYPERLINK("https://files.afu.se/Downloads/Transcripts/0%20-%20Government/USA%20-%20NASA%20Astrobiology/2022 02 15 - NASA Astrobiology - Exploring Alien Worlds with NASA’s James Webb Space Telescope featuring Dr. Giada Arney_yrOOCg4KJS8 - transcript (automated).pdf","Transcript Link")</f>
        <v>Transcript Link</v>
      </c>
    </row>
    <row r="95" ht="409.5" spans="1:13">
      <c r="A95" s="1" t="s">
        <v>360</v>
      </c>
      <c r="B95" s="1" t="s">
        <v>13</v>
      </c>
      <c r="C95" s="4" t="s">
        <v>361</v>
      </c>
      <c r="D95" s="1" t="s">
        <v>362</v>
      </c>
      <c r="E95" s="1" t="s">
        <v>363</v>
      </c>
      <c r="F95" s="4" t="s">
        <v>17</v>
      </c>
      <c r="G95" s="1" t="s">
        <v>18</v>
      </c>
      <c r="H95" s="1" t="s">
        <v>19</v>
      </c>
      <c r="I95" s="1" t="s">
        <v>20</v>
      </c>
      <c r="J95" s="1" t="s">
        <v>364</v>
      </c>
      <c r="K95" s="1" t="s">
        <v>22</v>
      </c>
      <c r="L95" s="1" t="str">
        <f>HYPERLINK("https://files.afu.se/Downloads/Transcripts/0%20-%20Government/USA%20-%20NASA%20Astrobiology/2022 02 04 - NASA Astrobiology - Cool Life  Exploring the Habitability of Glacial Systems with Dr. Mark Skidmore!_-Clco67SGaY - transcript (automated).pdf","Transcript Link")</f>
        <v>Transcript Link</v>
      </c>
      <c r="M95" s="2" t="str">
        <f>HYPERLINK("https://files.afu.se/Downloads/Transcripts/0%20-%20Government/USA%20-%20NASA%20Astrobiology/2022 02 04 - NASA Astrobiology - Cool Life  Exploring the Habitability of Glacial Systems with Dr. Mark Skidmore!_-Clco67SGaY - transcript (automated).pdf","Transcript Link")</f>
        <v>Transcript Link</v>
      </c>
    </row>
    <row r="96" ht="409.5" spans="1:13">
      <c r="A96" s="1" t="s">
        <v>365</v>
      </c>
      <c r="B96" s="1" t="s">
        <v>13</v>
      </c>
      <c r="C96" s="4" t="s">
        <v>366</v>
      </c>
      <c r="D96" s="1" t="s">
        <v>367</v>
      </c>
      <c r="E96" s="1" t="s">
        <v>368</v>
      </c>
      <c r="F96" s="4" t="s">
        <v>17</v>
      </c>
      <c r="G96" s="1" t="s">
        <v>18</v>
      </c>
      <c r="H96" s="1" t="s">
        <v>19</v>
      </c>
      <c r="I96" s="1" t="s">
        <v>20</v>
      </c>
      <c r="J96" s="1" t="s">
        <v>369</v>
      </c>
      <c r="K96" s="1" t="s">
        <v>22</v>
      </c>
      <c r="L96" s="1" t="str">
        <f>HYPERLINK("https://files.afu.se/Downloads/Transcripts/0%20-%20Government/USA%20-%20NASA%20Astrobiology/2021 12 20 - NASA Astrobiology - The Legacy of Kepler &amp; the Bright Future of Webb with Dr. Natalie Batalha_QlPyuy6mF7Y - transcript (automated).pdf","Transcript Link")</f>
        <v>Transcript Link</v>
      </c>
      <c r="M96" s="2" t="str">
        <f>HYPERLINK("https://files.afu.se/Downloads/Transcripts/0%20-%20Government/USA%20-%20NASA%20Astrobiology/2021 12 20 - NASA Astrobiology - The Legacy of Kepler &amp; the Bright Future of Webb with Dr. Natalie Batalha_QlPyuy6mF7Y - transcript (automated).pdf","Transcript Link")</f>
        <v>Transcript Link</v>
      </c>
    </row>
    <row r="97" ht="330" spans="1:13">
      <c r="A97" s="1" t="s">
        <v>370</v>
      </c>
      <c r="B97" s="1" t="s">
        <v>13</v>
      </c>
      <c r="C97" s="4" t="s">
        <v>371</v>
      </c>
      <c r="D97" s="1" t="s">
        <v>372</v>
      </c>
      <c r="E97" s="1" t="s">
        <v>373</v>
      </c>
      <c r="F97" s="4" t="s">
        <v>17</v>
      </c>
      <c r="G97" s="1" t="s">
        <v>18</v>
      </c>
      <c r="H97" s="1" t="s">
        <v>19</v>
      </c>
      <c r="I97" s="1" t="s">
        <v>20</v>
      </c>
      <c r="J97" s="1" t="s">
        <v>374</v>
      </c>
      <c r="K97" s="1" t="s">
        <v>22</v>
      </c>
      <c r="L97" s="1">
        <v>0</v>
      </c>
      <c r="M97" s="2">
        <v>0</v>
      </c>
    </row>
    <row r="98" ht="330" spans="1:13">
      <c r="A98" s="1" t="s">
        <v>370</v>
      </c>
      <c r="B98" s="1" t="s">
        <v>13</v>
      </c>
      <c r="C98" s="4" t="s">
        <v>375</v>
      </c>
      <c r="D98" s="1" t="s">
        <v>376</v>
      </c>
      <c r="E98" s="1" t="s">
        <v>377</v>
      </c>
      <c r="F98" s="4" t="s">
        <v>17</v>
      </c>
      <c r="G98" s="1" t="s">
        <v>18</v>
      </c>
      <c r="H98" s="1" t="s">
        <v>19</v>
      </c>
      <c r="I98" s="1" t="s">
        <v>20</v>
      </c>
      <c r="J98" s="1" t="s">
        <v>378</v>
      </c>
      <c r="K98" s="1" t="s">
        <v>22</v>
      </c>
      <c r="L98" s="1" t="str">
        <f>HYPERLINK("https://files.afu.se/Downloads/Transcripts/0%20-%20Government/USA%20-%20NASA%20Astrobiology/2021 11 30 - NASA Astrobiology - NExSS &amp; NfoLD SOE Workshop  Phosphine on Venus by Dr. Victoria Meadows_bnmBhda-0-E - transcript (automated).pdf","Transcript Link")</f>
        <v>Transcript Link</v>
      </c>
      <c r="M98" s="2" t="str">
        <f>HYPERLINK("https://files.afu.se/Downloads/Transcripts/0%20-%20Government/USA%20-%20NASA%20Astrobiology/2021 11 30 - NASA Astrobiology - NExSS &amp; NfoLD SOE Workshop  Phosphine on Venus by Dr. Victoria Meadows_bnmBhda-0-E - transcript (automated).pdf","Transcript Link")</f>
        <v>Transcript Link</v>
      </c>
    </row>
    <row r="99" ht="345" spans="1:13">
      <c r="A99" s="1" t="s">
        <v>370</v>
      </c>
      <c r="B99" s="1" t="s">
        <v>13</v>
      </c>
      <c r="C99" s="4" t="s">
        <v>379</v>
      </c>
      <c r="D99" s="1" t="s">
        <v>380</v>
      </c>
      <c r="E99" s="1" t="s">
        <v>381</v>
      </c>
      <c r="F99" s="4" t="s">
        <v>17</v>
      </c>
      <c r="G99" s="1" t="s">
        <v>18</v>
      </c>
      <c r="H99" s="1" t="s">
        <v>19</v>
      </c>
      <c r="I99" s="1" t="s">
        <v>20</v>
      </c>
      <c r="J99" s="1" t="s">
        <v>382</v>
      </c>
      <c r="K99" s="1" t="s">
        <v>22</v>
      </c>
      <c r="L99" s="1">
        <v>0</v>
      </c>
      <c r="M99" s="2">
        <v>0</v>
      </c>
    </row>
    <row r="100" ht="330" spans="1:13">
      <c r="A100" s="1" t="s">
        <v>370</v>
      </c>
      <c r="B100" s="1" t="s">
        <v>13</v>
      </c>
      <c r="C100" s="4" t="s">
        <v>383</v>
      </c>
      <c r="D100" s="1" t="s">
        <v>384</v>
      </c>
      <c r="E100" s="1" t="s">
        <v>385</v>
      </c>
      <c r="F100" s="4" t="s">
        <v>17</v>
      </c>
      <c r="G100" s="1" t="s">
        <v>18</v>
      </c>
      <c r="H100" s="1" t="s">
        <v>19</v>
      </c>
      <c r="I100" s="1" t="s">
        <v>20</v>
      </c>
      <c r="J100" s="1" t="s">
        <v>386</v>
      </c>
      <c r="K100" s="1" t="s">
        <v>22</v>
      </c>
      <c r="L100" s="1" t="str">
        <f>HYPERLINK("https://files.afu.se/Downloads/Transcripts/0%20-%20Government/USA%20-%20NASA%20Astrobiology/2021 11 30 - NASA Astrobiology - NExSS &amp; NfoLD SOE Community Workshop  In Situ Biosignatures by Dr. David Des Marais_z-t9Y2NUN1w - transcript (automated).pdf","Transcript Link")</f>
        <v>Transcript Link</v>
      </c>
      <c r="M100" s="2" t="str">
        <f>HYPERLINK("https://files.afu.se/Downloads/Transcripts/0%20-%20Government/USA%20-%20NASA%20Astrobiology/2021 11 30 - NASA Astrobiology - NExSS &amp; NfoLD SOE Community Workshop  In Situ Biosignatures by Dr. David Des Marais_z-t9Y2NUN1w - transcript (automated).pdf","Transcript Link")</f>
        <v>Transcript Link</v>
      </c>
    </row>
    <row r="101" ht="409.5" spans="1:13">
      <c r="A101" s="1" t="s">
        <v>387</v>
      </c>
      <c r="B101" s="1" t="s">
        <v>13</v>
      </c>
      <c r="C101" s="4" t="s">
        <v>388</v>
      </c>
      <c r="D101" s="1" t="s">
        <v>389</v>
      </c>
      <c r="E101" s="1" t="s">
        <v>390</v>
      </c>
      <c r="F101" s="4" t="s">
        <v>17</v>
      </c>
      <c r="G101" s="1" t="s">
        <v>18</v>
      </c>
      <c r="H101" s="1" t="s">
        <v>19</v>
      </c>
      <c r="I101" s="1" t="s">
        <v>20</v>
      </c>
      <c r="J101" s="1" t="s">
        <v>391</v>
      </c>
      <c r="K101" s="1" t="s">
        <v>22</v>
      </c>
      <c r="L101" s="1" t="str">
        <f>HYPERLINK("https://files.afu.se/Downloads/Transcripts/0%20-%20Government/USA%20-%20NASA%20Astrobiology/2021 11 24 - NASA Astrobiology - The Secret World of Hydrothermal Systems with Dr. Geoff Wheat!_K3ZxQ1aOaOY - transcript (automated).pdf","Transcript Link")</f>
        <v>Transcript Link</v>
      </c>
      <c r="M101" s="2" t="str">
        <f>HYPERLINK("https://files.afu.se/Downloads/Transcripts/0%20-%20Government/USA%20-%20NASA%20Astrobiology/2021 11 24 - NASA Astrobiology - The Secret World of Hydrothermal Systems with Dr. Geoff Wheat!_K3ZxQ1aOaOY - transcript (automated).pdf","Transcript Link")</f>
        <v>Transcript Link</v>
      </c>
    </row>
    <row r="102" ht="409.5" spans="1:13">
      <c r="A102" s="1" t="s">
        <v>392</v>
      </c>
      <c r="B102" s="1" t="s">
        <v>13</v>
      </c>
      <c r="C102" s="4" t="s">
        <v>393</v>
      </c>
      <c r="D102" s="1" t="s">
        <v>394</v>
      </c>
      <c r="E102" s="1" t="s">
        <v>395</v>
      </c>
      <c r="F102" s="4" t="s">
        <v>17</v>
      </c>
      <c r="G102" s="1" t="s">
        <v>18</v>
      </c>
      <c r="H102" s="1" t="s">
        <v>19</v>
      </c>
      <c r="I102" s="1" t="s">
        <v>20</v>
      </c>
      <c r="J102" s="1" t="s">
        <v>396</v>
      </c>
      <c r="K102" s="1" t="s">
        <v>22</v>
      </c>
      <c r="L102" s="1" t="str">
        <f>HYPERLINK("https://files.afu.se/Downloads/Transcripts/0%20-%20Government/USA%20-%20NASA%20Astrobiology/2021 11 23 - NASA Astrobiology - Astrobiology in the Field, Episode 2  Greenland_xSjGpnY3ykU - transcript (automated).pdf","Transcript Link")</f>
        <v>Transcript Link</v>
      </c>
      <c r="M102" s="2" t="str">
        <f>HYPERLINK("https://files.afu.se/Downloads/Transcripts/0%20-%20Government/USA%20-%20NASA%20Astrobiology/2021 11 23 - NASA Astrobiology - Astrobiology in the Field, Episode 2  Greenland_xSjGpnY3ykU - transcript (automated).pdf","Transcript Link")</f>
        <v>Transcript Link</v>
      </c>
    </row>
    <row r="103" ht="409.5" spans="1:13">
      <c r="A103" s="1" t="s">
        <v>397</v>
      </c>
      <c r="B103" s="1" t="s">
        <v>13</v>
      </c>
      <c r="C103" s="4" t="s">
        <v>398</v>
      </c>
      <c r="D103" s="1" t="s">
        <v>399</v>
      </c>
      <c r="E103" s="1" t="s">
        <v>400</v>
      </c>
      <c r="F103" s="4" t="s">
        <v>17</v>
      </c>
      <c r="G103" s="1" t="s">
        <v>18</v>
      </c>
      <c r="H103" s="1" t="s">
        <v>19</v>
      </c>
      <c r="I103" s="1" t="s">
        <v>20</v>
      </c>
      <c r="J103" s="1" t="s">
        <v>401</v>
      </c>
      <c r="K103" s="1" t="s">
        <v>22</v>
      </c>
      <c r="L103" s="1" t="str">
        <f>HYPERLINK("https://files.afu.se/Downloads/Transcripts/0%20-%20Government/USA%20-%20NASA%20Astrobiology/2021 11 18 - NASA Astrobiology - Astrobiology in the Field, Episode 2  Greenland (Teaser Trailer)_PnJqEcytwC4 - transcript (automated).pdf","Transcript Link")</f>
        <v>Transcript Link</v>
      </c>
      <c r="M103" s="2" t="str">
        <f>HYPERLINK("https://files.afu.se/Downloads/Transcripts/0%20-%20Government/USA%20-%20NASA%20Astrobiology/2021 11 18 - NASA Astrobiology - Astrobiology in the Field, Episode 2  Greenland (Teaser Trailer)_PnJqEcytwC4 - transcript (automated).pdf","Transcript Link")</f>
        <v>Transcript Link</v>
      </c>
    </row>
    <row r="104" ht="375" spans="1:13">
      <c r="A104" s="1" t="s">
        <v>402</v>
      </c>
      <c r="B104" s="1" t="s">
        <v>13</v>
      </c>
      <c r="C104" s="4" t="s">
        <v>403</v>
      </c>
      <c r="D104" s="1" t="s">
        <v>404</v>
      </c>
      <c r="E104" s="1" t="s">
        <v>405</v>
      </c>
      <c r="F104" s="4" t="s">
        <v>17</v>
      </c>
      <c r="G104" s="1" t="s">
        <v>18</v>
      </c>
      <c r="H104" s="1" t="s">
        <v>19</v>
      </c>
      <c r="I104" s="1" t="s">
        <v>20</v>
      </c>
      <c r="J104" s="1" t="s">
        <v>406</v>
      </c>
      <c r="K104" s="1" t="s">
        <v>22</v>
      </c>
      <c r="L104" s="1">
        <v>0</v>
      </c>
      <c r="M104" s="2">
        <v>0</v>
      </c>
    </row>
    <row r="105" ht="375" spans="1:13">
      <c r="A105" s="1" t="s">
        <v>402</v>
      </c>
      <c r="B105" s="1" t="s">
        <v>13</v>
      </c>
      <c r="C105" s="4" t="s">
        <v>407</v>
      </c>
      <c r="D105" s="1" t="s">
        <v>408</v>
      </c>
      <c r="E105" s="1" t="s">
        <v>405</v>
      </c>
      <c r="F105" s="4" t="s">
        <v>17</v>
      </c>
      <c r="G105" s="1" t="s">
        <v>18</v>
      </c>
      <c r="H105" s="1" t="s">
        <v>19</v>
      </c>
      <c r="I105" s="1" t="s">
        <v>20</v>
      </c>
      <c r="J105" s="1" t="s">
        <v>409</v>
      </c>
      <c r="K105" s="1" t="s">
        <v>22</v>
      </c>
      <c r="L105" s="1" t="str">
        <f>HYPERLINK("https://files.afu.se/Downloads/Transcripts/0%20-%20Government/USA%20-%20NASA%20Astrobiology/2021 10 27 - NASA Astrobiology - Eguchi, James  Supercontinent break-ups as driver for Proterozoic oxygenation events_3XxsYiBfmbQ - transcript (automated).pdf","Transcript Link")</f>
        <v>Transcript Link</v>
      </c>
      <c r="M105" s="2" t="str">
        <f>HYPERLINK("https://files.afu.se/Downloads/Transcripts/0%20-%20Government/USA%20-%20NASA%20Astrobiology/2021 10 27 - NASA Astrobiology - Eguchi, James  Supercontinent break-ups as driver for Proterozoic oxygenation events_3XxsYiBfmbQ - transcript (automated).pdf","Transcript Link")</f>
        <v>Transcript Link</v>
      </c>
    </row>
    <row r="106" ht="375" spans="1:13">
      <c r="A106" s="1" t="s">
        <v>402</v>
      </c>
      <c r="B106" s="1" t="s">
        <v>13</v>
      </c>
      <c r="C106" s="4" t="s">
        <v>410</v>
      </c>
      <c r="D106" s="1" t="s">
        <v>411</v>
      </c>
      <c r="E106" s="1" t="s">
        <v>405</v>
      </c>
      <c r="F106" s="4" t="s">
        <v>17</v>
      </c>
      <c r="G106" s="1" t="s">
        <v>18</v>
      </c>
      <c r="H106" s="1" t="s">
        <v>19</v>
      </c>
      <c r="I106" s="1" t="s">
        <v>20</v>
      </c>
      <c r="J106" s="1" t="s">
        <v>412</v>
      </c>
      <c r="K106" s="1" t="s">
        <v>22</v>
      </c>
      <c r="L106" s="1" t="str">
        <f>HYPERLINK("https://files.afu.se/Downloads/Transcripts/0%20-%20Government/USA%20-%20NASA%20Astrobiology/2021 10 27 - NASA Astrobiology - Herbort, Oliver  On the Comparative Complexity of Cells_4_3FMFQ0HUI - transcript (automated).pdf","Transcript Link")</f>
        <v>Transcript Link</v>
      </c>
      <c r="M106" s="2" t="str">
        <f>HYPERLINK("https://files.afu.se/Downloads/Transcripts/0%20-%20Government/USA%20-%20NASA%20Astrobiology/2021 10 27 - NASA Astrobiology - Herbort, Oliver  On the Comparative Complexity of Cells_4_3FMFQ0HUI - transcript (automated).pdf","Transcript Link")</f>
        <v>Transcript Link</v>
      </c>
    </row>
    <row r="107" ht="375" spans="1:13">
      <c r="A107" s="1" t="s">
        <v>402</v>
      </c>
      <c r="B107" s="1" t="s">
        <v>13</v>
      </c>
      <c r="C107" s="4" t="s">
        <v>413</v>
      </c>
      <c r="D107" s="1" t="s">
        <v>414</v>
      </c>
      <c r="E107" s="1" t="s">
        <v>405</v>
      </c>
      <c r="F107" s="4" t="s">
        <v>17</v>
      </c>
      <c r="G107" s="1" t="s">
        <v>18</v>
      </c>
      <c r="H107" s="1" t="s">
        <v>19</v>
      </c>
      <c r="I107" s="1" t="s">
        <v>20</v>
      </c>
      <c r="J107" s="1" t="s">
        <v>415</v>
      </c>
      <c r="K107" s="1" t="s">
        <v>22</v>
      </c>
      <c r="L107" s="1" t="str">
        <f>HYPERLINK("https://files.afu.se/Downloads/Transcripts/0%20-%20Government/USA%20-%20NASA%20Astrobiology/2021 10 27 - NASA Astrobiology - Broz, Adrian  Mineralogy and organic preservation of Mars-analog paleosols_5_Hp-OG8YQ0 - transcript (automated).pdf","Transcript Link")</f>
        <v>Transcript Link</v>
      </c>
      <c r="M107" s="2" t="str">
        <f>HYPERLINK("https://files.afu.se/Downloads/Transcripts/0%20-%20Government/USA%20-%20NASA%20Astrobiology/2021 10 27 - NASA Astrobiology - Broz, Adrian  Mineralogy and organic preservation of Mars-analog paleosols_5_Hp-OG8YQ0 - transcript (automated).pdf","Transcript Link")</f>
        <v>Transcript Link</v>
      </c>
    </row>
    <row r="108" ht="375" spans="1:13">
      <c r="A108" s="1" t="s">
        <v>402</v>
      </c>
      <c r="B108" s="1" t="s">
        <v>13</v>
      </c>
      <c r="C108" s="4" t="s">
        <v>416</v>
      </c>
      <c r="D108" s="1" t="s">
        <v>417</v>
      </c>
      <c r="E108" s="1" t="s">
        <v>405</v>
      </c>
      <c r="F108" s="4" t="s">
        <v>17</v>
      </c>
      <c r="G108" s="1" t="s">
        <v>18</v>
      </c>
      <c r="H108" s="1" t="s">
        <v>19</v>
      </c>
      <c r="I108" s="1" t="s">
        <v>20</v>
      </c>
      <c r="J108" s="1" t="s">
        <v>418</v>
      </c>
      <c r="K108" s="1" t="s">
        <v>22</v>
      </c>
      <c r="L108" s="1">
        <v>0</v>
      </c>
      <c r="M108" s="2">
        <v>0</v>
      </c>
    </row>
    <row r="109" ht="375" spans="1:13">
      <c r="A109" s="1" t="s">
        <v>402</v>
      </c>
      <c r="B109" s="1" t="s">
        <v>13</v>
      </c>
      <c r="C109" s="4" t="s">
        <v>419</v>
      </c>
      <c r="D109" s="1" t="s">
        <v>420</v>
      </c>
      <c r="E109" s="1" t="s">
        <v>405</v>
      </c>
      <c r="F109" s="4" t="s">
        <v>17</v>
      </c>
      <c r="G109" s="1" t="s">
        <v>18</v>
      </c>
      <c r="H109" s="1" t="s">
        <v>19</v>
      </c>
      <c r="I109" s="1" t="s">
        <v>20</v>
      </c>
      <c r="J109" s="1" t="s">
        <v>421</v>
      </c>
      <c r="K109" s="1" t="s">
        <v>22</v>
      </c>
      <c r="L109" s="1">
        <v>0</v>
      </c>
      <c r="M109" s="2">
        <v>0</v>
      </c>
    </row>
    <row r="110" ht="375" spans="1:13">
      <c r="A110" s="1" t="s">
        <v>402</v>
      </c>
      <c r="B110" s="1" t="s">
        <v>13</v>
      </c>
      <c r="C110" s="4" t="s">
        <v>422</v>
      </c>
      <c r="D110" s="1" t="s">
        <v>423</v>
      </c>
      <c r="E110" s="1" t="s">
        <v>405</v>
      </c>
      <c r="F110" s="4" t="s">
        <v>17</v>
      </c>
      <c r="G110" s="1" t="s">
        <v>18</v>
      </c>
      <c r="H110" s="1" t="s">
        <v>19</v>
      </c>
      <c r="I110" s="1" t="s">
        <v>20</v>
      </c>
      <c r="J110" s="1" t="s">
        <v>424</v>
      </c>
      <c r="K110" s="1" t="s">
        <v>22</v>
      </c>
      <c r="L110" s="1">
        <v>0</v>
      </c>
      <c r="M110" s="2">
        <v>0</v>
      </c>
    </row>
    <row r="111" ht="375" spans="1:13">
      <c r="A111" s="1" t="s">
        <v>402</v>
      </c>
      <c r="B111" s="1" t="s">
        <v>13</v>
      </c>
      <c r="C111" s="4" t="s">
        <v>425</v>
      </c>
      <c r="D111" s="1" t="s">
        <v>426</v>
      </c>
      <c r="E111" s="1" t="s">
        <v>405</v>
      </c>
      <c r="F111" s="4" t="s">
        <v>17</v>
      </c>
      <c r="G111" s="1" t="s">
        <v>18</v>
      </c>
      <c r="H111" s="1" t="s">
        <v>19</v>
      </c>
      <c r="I111" s="1" t="s">
        <v>20</v>
      </c>
      <c r="J111" s="1" t="s">
        <v>427</v>
      </c>
      <c r="K111" s="1" t="s">
        <v>22</v>
      </c>
      <c r="L111" s="1">
        <v>0</v>
      </c>
      <c r="M111" s="2">
        <v>0</v>
      </c>
    </row>
    <row r="112" ht="375" spans="1:13">
      <c r="A112" s="1" t="s">
        <v>402</v>
      </c>
      <c r="B112" s="1" t="s">
        <v>13</v>
      </c>
      <c r="C112" s="4" t="s">
        <v>428</v>
      </c>
      <c r="D112" s="1" t="s">
        <v>429</v>
      </c>
      <c r="E112" s="1" t="s">
        <v>405</v>
      </c>
      <c r="F112" s="4" t="s">
        <v>17</v>
      </c>
      <c r="G112" s="1" t="s">
        <v>18</v>
      </c>
      <c r="H112" s="1" t="s">
        <v>19</v>
      </c>
      <c r="I112" s="1" t="s">
        <v>20</v>
      </c>
      <c r="J112" s="1" t="s">
        <v>430</v>
      </c>
      <c r="K112" s="1" t="s">
        <v>22</v>
      </c>
      <c r="L112" s="1" t="str">
        <f>HYPERLINK("https://files.afu.se/Downloads/Transcripts/0%20-%20Government/USA%20-%20NASA%20Astrobiology/2021 10 27 - NASA Astrobiology - DasGupta, Saurja  Prebiotic RNA assembly  Chemistry, catalysis, &amp; compartmentalization_8R_HSI6nb2Y - transcript (automated).pdf","Transcript Link")</f>
        <v>Transcript Link</v>
      </c>
      <c r="M112" s="2" t="str">
        <f>HYPERLINK("https://files.afu.se/Downloads/Transcripts/0%20-%20Government/USA%20-%20NASA%20Astrobiology/2021 10 27 - NASA Astrobiology - DasGupta, Saurja  Prebiotic RNA assembly  Chemistry, catalysis, &amp; compartmentalization_8R_HSI6nb2Y - transcript (automated).pdf","Transcript Link")</f>
        <v>Transcript Link</v>
      </c>
    </row>
    <row r="113" ht="375" spans="1:13">
      <c r="A113" s="1" t="s">
        <v>402</v>
      </c>
      <c r="B113" s="1" t="s">
        <v>13</v>
      </c>
      <c r="C113" s="4" t="s">
        <v>431</v>
      </c>
      <c r="D113" s="1" t="s">
        <v>432</v>
      </c>
      <c r="E113" s="1" t="s">
        <v>405</v>
      </c>
      <c r="F113" s="4" t="s">
        <v>17</v>
      </c>
      <c r="G113" s="1" t="s">
        <v>18</v>
      </c>
      <c r="H113" s="1" t="s">
        <v>19</v>
      </c>
      <c r="I113" s="1" t="s">
        <v>20</v>
      </c>
      <c r="J113" s="1" t="s">
        <v>433</v>
      </c>
      <c r="K113" s="1" t="s">
        <v>22</v>
      </c>
      <c r="L113" s="1" t="str">
        <f>HYPERLINK("https://files.afu.se/Downloads/Transcripts/0%20-%20Government/USA%20-%20NASA%20Astrobiology/2021 10 27 - NASA Astrobiology - Jones, Gabrielle  Detectability of Surface Biosignatures for Directly Imaged Exoplanets_9DWoWPX4hT0 - transcript (automated).pdf","Transcript Link")</f>
        <v>Transcript Link</v>
      </c>
      <c r="M113" s="2" t="str">
        <f>HYPERLINK("https://files.afu.se/Downloads/Transcripts/0%20-%20Government/USA%20-%20NASA%20Astrobiology/2021 10 27 - NASA Astrobiology - Jones, Gabrielle  Detectability of Surface Biosignatures for Directly Imaged Exoplanets_9DWoWPX4hT0 - transcript (automated).pdf","Transcript Link")</f>
        <v>Transcript Link</v>
      </c>
    </row>
    <row r="114" ht="375" spans="1:13">
      <c r="A114" s="1" t="s">
        <v>402</v>
      </c>
      <c r="B114" s="1" t="s">
        <v>13</v>
      </c>
      <c r="C114" s="4" t="s">
        <v>434</v>
      </c>
      <c r="D114" s="1" t="s">
        <v>435</v>
      </c>
      <c r="E114" s="1" t="s">
        <v>405</v>
      </c>
      <c r="F114" s="4" t="s">
        <v>17</v>
      </c>
      <c r="G114" s="1" t="s">
        <v>18</v>
      </c>
      <c r="H114" s="1" t="s">
        <v>19</v>
      </c>
      <c r="I114" s="1" t="s">
        <v>20</v>
      </c>
      <c r="J114" s="1" t="s">
        <v>436</v>
      </c>
      <c r="K114" s="1" t="s">
        <v>22</v>
      </c>
      <c r="L114" s="1" t="str">
        <f>HYPERLINK("https://files.afu.se/Downloads/Transcripts/0%20-%20Government/USA%20-%20NASA%20Astrobiology/2021 10 27 - NASA Astrobiology - Phillips, Caprice  Constraining Detection Limits for Potential Biosignatures with JWST_9_HZHntsgsQ - transcript (automated).pdf","Transcript Link")</f>
        <v>Transcript Link</v>
      </c>
      <c r="M114" s="2" t="str">
        <f>HYPERLINK("https://files.afu.se/Downloads/Transcripts/0%20-%20Government/USA%20-%20NASA%20Astrobiology/2021 10 27 - NASA Astrobiology - Phillips, Caprice  Constraining Detection Limits for Potential Biosignatures with JWST_9_HZHntsgsQ - transcript (automated).pdf","Transcript Link")</f>
        <v>Transcript Link</v>
      </c>
    </row>
    <row r="115" ht="375" spans="1:13">
      <c r="A115" s="1" t="s">
        <v>402</v>
      </c>
      <c r="B115" s="1" t="s">
        <v>13</v>
      </c>
      <c r="C115" s="4" t="s">
        <v>437</v>
      </c>
      <c r="D115" s="1" t="s">
        <v>438</v>
      </c>
      <c r="E115" s="1" t="s">
        <v>405</v>
      </c>
      <c r="F115" s="4" t="s">
        <v>17</v>
      </c>
      <c r="G115" s="1" t="s">
        <v>18</v>
      </c>
      <c r="H115" s="1" t="s">
        <v>19</v>
      </c>
      <c r="I115" s="1" t="s">
        <v>20</v>
      </c>
      <c r="J115" s="1" t="s">
        <v>439</v>
      </c>
      <c r="K115" s="1" t="s">
        <v>22</v>
      </c>
      <c r="L115" s="1" t="str">
        <f>HYPERLINK("https://files.afu.se/Downloads/Transcripts/0%20-%20Government/USA%20-%20NASA%20Astrobiology/2021 10 27 - NASA Astrobiology - Macey, Michael  Colour Peak  An analogue environment for the waters of late Noachian Mars_AtbhzzzSqb8 - transcript (automated).pdf","Transcript Link")</f>
        <v>Transcript Link</v>
      </c>
      <c r="M115" s="2" t="str">
        <f>HYPERLINK("https://files.afu.se/Downloads/Transcripts/0%20-%20Government/USA%20-%20NASA%20Astrobiology/2021 10 27 - NASA Astrobiology - Macey, Michael  Colour Peak  An analogue environment for the waters of late Noachian Mars_AtbhzzzSqb8 - transcript (automated).pdf","Transcript Link")</f>
        <v>Transcript Link</v>
      </c>
    </row>
    <row r="116" ht="375" spans="1:13">
      <c r="A116" s="1" t="s">
        <v>402</v>
      </c>
      <c r="B116" s="1" t="s">
        <v>13</v>
      </c>
      <c r="C116" s="4" t="s">
        <v>440</v>
      </c>
      <c r="D116" s="1" t="s">
        <v>441</v>
      </c>
      <c r="E116" s="1" t="s">
        <v>405</v>
      </c>
      <c r="F116" s="4" t="s">
        <v>17</v>
      </c>
      <c r="G116" s="1" t="s">
        <v>18</v>
      </c>
      <c r="H116" s="1" t="s">
        <v>19</v>
      </c>
      <c r="I116" s="1" t="s">
        <v>20</v>
      </c>
      <c r="J116" s="1" t="s">
        <v>442</v>
      </c>
      <c r="K116" s="1" t="s">
        <v>22</v>
      </c>
      <c r="L116" s="1">
        <v>0</v>
      </c>
      <c r="M116" s="2">
        <v>0</v>
      </c>
    </row>
    <row r="117" ht="375" spans="1:13">
      <c r="A117" s="1" t="s">
        <v>402</v>
      </c>
      <c r="B117" s="1" t="s">
        <v>13</v>
      </c>
      <c r="C117" s="4" t="s">
        <v>443</v>
      </c>
      <c r="D117" s="1" t="s">
        <v>444</v>
      </c>
      <c r="E117" s="1" t="s">
        <v>405</v>
      </c>
      <c r="F117" s="4" t="s">
        <v>17</v>
      </c>
      <c r="G117" s="1" t="s">
        <v>18</v>
      </c>
      <c r="H117" s="1" t="s">
        <v>19</v>
      </c>
      <c r="I117" s="1" t="s">
        <v>20</v>
      </c>
      <c r="J117" s="1" t="s">
        <v>445</v>
      </c>
      <c r="K117" s="1" t="s">
        <v>22</v>
      </c>
      <c r="L117" s="1">
        <v>0</v>
      </c>
      <c r="M117" s="2">
        <v>0</v>
      </c>
    </row>
    <row r="118" ht="375" spans="1:13">
      <c r="A118" s="1" t="s">
        <v>402</v>
      </c>
      <c r="B118" s="1" t="s">
        <v>13</v>
      </c>
      <c r="C118" s="4" t="s">
        <v>446</v>
      </c>
      <c r="D118" s="1" t="s">
        <v>447</v>
      </c>
      <c r="E118" s="1" t="s">
        <v>405</v>
      </c>
      <c r="F118" s="4" t="s">
        <v>17</v>
      </c>
      <c r="G118" s="1" t="s">
        <v>18</v>
      </c>
      <c r="H118" s="1" t="s">
        <v>19</v>
      </c>
      <c r="I118" s="1" t="s">
        <v>20</v>
      </c>
      <c r="J118" s="1" t="s">
        <v>448</v>
      </c>
      <c r="K118" s="1" t="s">
        <v>22</v>
      </c>
      <c r="L118" s="1">
        <v>0</v>
      </c>
      <c r="M118" s="2">
        <v>0</v>
      </c>
    </row>
    <row r="119" ht="375" spans="1:13">
      <c r="A119" s="1" t="s">
        <v>402</v>
      </c>
      <c r="B119" s="1" t="s">
        <v>13</v>
      </c>
      <c r="C119" s="4" t="s">
        <v>449</v>
      </c>
      <c r="D119" s="1" t="s">
        <v>450</v>
      </c>
      <c r="E119" s="1" t="s">
        <v>405</v>
      </c>
      <c r="F119" s="4" t="s">
        <v>17</v>
      </c>
      <c r="G119" s="1" t="s">
        <v>18</v>
      </c>
      <c r="H119" s="1" t="s">
        <v>19</v>
      </c>
      <c r="I119" s="1" t="s">
        <v>20</v>
      </c>
      <c r="J119" s="1" t="s">
        <v>451</v>
      </c>
      <c r="K119" s="1" t="s">
        <v>22</v>
      </c>
      <c r="L119" s="1" t="str">
        <f>HYPERLINK("https://files.afu.se/Downloads/Transcripts/0%20-%20Government/USA%20-%20NASA%20Astrobiology/2021 10 27 - NASA Astrobiology - Collins, Maxwell  Modelling Titan Using ROCKE-3D GCM_WbYEGUjbi8M - transcript (automated).pdf","Transcript Link")</f>
        <v>Transcript Link</v>
      </c>
      <c r="M119" s="2" t="str">
        <f>HYPERLINK("https://files.afu.se/Downloads/Transcripts/0%20-%20Government/USA%20-%20NASA%20Astrobiology/2021 10 27 - NASA Astrobiology - Collins, Maxwell  Modelling Titan Using ROCKE-3D GCM_WbYEGUjbi8M - transcript (automated).pdf","Transcript Link")</f>
        <v>Transcript Link</v>
      </c>
    </row>
    <row r="120" ht="375" spans="1:13">
      <c r="A120" s="1" t="s">
        <v>402</v>
      </c>
      <c r="B120" s="1" t="s">
        <v>13</v>
      </c>
      <c r="C120" s="4" t="s">
        <v>452</v>
      </c>
      <c r="D120" s="1" t="s">
        <v>453</v>
      </c>
      <c r="E120" s="1" t="s">
        <v>405</v>
      </c>
      <c r="F120" s="4" t="s">
        <v>17</v>
      </c>
      <c r="G120" s="1" t="s">
        <v>18</v>
      </c>
      <c r="H120" s="1" t="s">
        <v>19</v>
      </c>
      <c r="I120" s="1" t="s">
        <v>20</v>
      </c>
      <c r="J120" s="1" t="s">
        <v>454</v>
      </c>
      <c r="K120" s="1" t="s">
        <v>22</v>
      </c>
      <c r="L120" s="1" t="str">
        <f>HYPERLINK("https://files.afu.se/Downloads/Transcripts/0%20-%20Government/USA%20-%20NASA%20Astrobiology/2021 10 27 - NASA Astrobiology - Biswas, Sudipta  Invitro reconstitution of protocellular divisionary mechanism_Yjq47LYcIkc - transcript (automated).pdf","Transcript Link")</f>
        <v>Transcript Link</v>
      </c>
      <c r="M120" s="2" t="str">
        <f>HYPERLINK("https://files.afu.se/Downloads/Transcripts/0%20-%20Government/USA%20-%20NASA%20Astrobiology/2021 10 27 - NASA Astrobiology - Biswas, Sudipta  Invitro reconstitution of protocellular divisionary mechanism_Yjq47LYcIkc - transcript (automated).pdf","Transcript Link")</f>
        <v>Transcript Link</v>
      </c>
    </row>
    <row r="121" ht="375" spans="1:13">
      <c r="A121" s="1" t="s">
        <v>402</v>
      </c>
      <c r="B121" s="1" t="s">
        <v>13</v>
      </c>
      <c r="C121" s="4" t="s">
        <v>455</v>
      </c>
      <c r="D121" s="1" t="s">
        <v>456</v>
      </c>
      <c r="E121" s="1" t="s">
        <v>405</v>
      </c>
      <c r="F121" s="4" t="s">
        <v>17</v>
      </c>
      <c r="G121" s="1" t="s">
        <v>18</v>
      </c>
      <c r="H121" s="1" t="s">
        <v>19</v>
      </c>
      <c r="I121" s="1" t="s">
        <v>20</v>
      </c>
      <c r="J121" s="1" t="s">
        <v>457</v>
      </c>
      <c r="K121" s="1" t="s">
        <v>22</v>
      </c>
      <c r="L121" s="1">
        <v>0</v>
      </c>
      <c r="M121" s="2">
        <v>0</v>
      </c>
    </row>
    <row r="122" ht="375" spans="1:13">
      <c r="A122" s="1" t="s">
        <v>402</v>
      </c>
      <c r="B122" s="1" t="s">
        <v>13</v>
      </c>
      <c r="C122" s="4" t="s">
        <v>458</v>
      </c>
      <c r="D122" s="1" t="s">
        <v>459</v>
      </c>
      <c r="E122" s="1" t="s">
        <v>405</v>
      </c>
      <c r="F122" s="4" t="s">
        <v>17</v>
      </c>
      <c r="G122" s="1" t="s">
        <v>18</v>
      </c>
      <c r="H122" s="1" t="s">
        <v>19</v>
      </c>
      <c r="I122" s="1" t="s">
        <v>20</v>
      </c>
      <c r="J122" s="1" t="s">
        <v>460</v>
      </c>
      <c r="K122" s="1" t="s">
        <v>22</v>
      </c>
      <c r="L122" s="1">
        <v>0</v>
      </c>
      <c r="M122" s="2">
        <v>0</v>
      </c>
    </row>
    <row r="123" ht="375" spans="1:13">
      <c r="A123" s="1" t="s">
        <v>402</v>
      </c>
      <c r="B123" s="1" t="s">
        <v>13</v>
      </c>
      <c r="C123" s="4" t="s">
        <v>461</v>
      </c>
      <c r="D123" s="1" t="s">
        <v>462</v>
      </c>
      <c r="E123" s="1" t="s">
        <v>405</v>
      </c>
      <c r="F123" s="4" t="s">
        <v>17</v>
      </c>
      <c r="G123" s="1" t="s">
        <v>18</v>
      </c>
      <c r="H123" s="1" t="s">
        <v>19</v>
      </c>
      <c r="I123" s="1" t="s">
        <v>20</v>
      </c>
      <c r="J123" s="1" t="s">
        <v>463</v>
      </c>
      <c r="K123" s="1" t="s">
        <v>22</v>
      </c>
      <c r="L123" s="1">
        <v>0</v>
      </c>
      <c r="M123" s="2">
        <v>0</v>
      </c>
    </row>
    <row r="124" ht="375" spans="1:13">
      <c r="A124" s="1" t="s">
        <v>402</v>
      </c>
      <c r="B124" s="1" t="s">
        <v>13</v>
      </c>
      <c r="C124" s="4" t="s">
        <v>464</v>
      </c>
      <c r="D124" s="1" t="s">
        <v>465</v>
      </c>
      <c r="E124" s="1" t="s">
        <v>405</v>
      </c>
      <c r="F124" s="4" t="s">
        <v>17</v>
      </c>
      <c r="G124" s="1" t="s">
        <v>18</v>
      </c>
      <c r="H124" s="1" t="s">
        <v>19</v>
      </c>
      <c r="I124" s="1" t="s">
        <v>20</v>
      </c>
      <c r="J124" s="1" t="s">
        <v>466</v>
      </c>
      <c r="K124" s="1" t="s">
        <v>22</v>
      </c>
      <c r="L124" s="1">
        <v>0</v>
      </c>
      <c r="M124" s="2">
        <v>0</v>
      </c>
    </row>
    <row r="125" ht="375" spans="1:13">
      <c r="A125" s="1" t="s">
        <v>402</v>
      </c>
      <c r="B125" s="1" t="s">
        <v>13</v>
      </c>
      <c r="C125" s="4" t="s">
        <v>467</v>
      </c>
      <c r="D125" s="1" t="s">
        <v>468</v>
      </c>
      <c r="E125" s="1" t="s">
        <v>405</v>
      </c>
      <c r="F125" s="4" t="s">
        <v>17</v>
      </c>
      <c r="G125" s="1" t="s">
        <v>18</v>
      </c>
      <c r="H125" s="1" t="s">
        <v>19</v>
      </c>
      <c r="I125" s="1" t="s">
        <v>20</v>
      </c>
      <c r="J125" s="1" t="s">
        <v>469</v>
      </c>
      <c r="K125" s="1" t="s">
        <v>22</v>
      </c>
      <c r="L125" s="1">
        <v>0</v>
      </c>
      <c r="M125" s="2">
        <v>0</v>
      </c>
    </row>
    <row r="126" ht="375" spans="1:13">
      <c r="A126" s="1" t="s">
        <v>402</v>
      </c>
      <c r="B126" s="1" t="s">
        <v>13</v>
      </c>
      <c r="C126" s="4" t="s">
        <v>470</v>
      </c>
      <c r="D126" s="1" t="s">
        <v>471</v>
      </c>
      <c r="E126" s="1" t="s">
        <v>405</v>
      </c>
      <c r="F126" s="4" t="s">
        <v>17</v>
      </c>
      <c r="G126" s="1" t="s">
        <v>18</v>
      </c>
      <c r="H126" s="1" t="s">
        <v>19</v>
      </c>
      <c r="I126" s="1" t="s">
        <v>20</v>
      </c>
      <c r="J126" s="1" t="s">
        <v>472</v>
      </c>
      <c r="K126" s="1" t="s">
        <v>22</v>
      </c>
      <c r="L126" s="1">
        <v>0</v>
      </c>
      <c r="M126" s="2">
        <v>0</v>
      </c>
    </row>
    <row r="127" ht="375" spans="1:13">
      <c r="A127" s="1" t="s">
        <v>402</v>
      </c>
      <c r="B127" s="1" t="s">
        <v>13</v>
      </c>
      <c r="C127" s="4" t="s">
        <v>473</v>
      </c>
      <c r="D127" s="1" t="s">
        <v>474</v>
      </c>
      <c r="E127" s="1" t="s">
        <v>405</v>
      </c>
      <c r="F127" s="4" t="s">
        <v>17</v>
      </c>
      <c r="G127" s="1" t="s">
        <v>18</v>
      </c>
      <c r="H127" s="1" t="s">
        <v>19</v>
      </c>
      <c r="I127" s="1" t="s">
        <v>20</v>
      </c>
      <c r="J127" s="1" t="s">
        <v>475</v>
      </c>
      <c r="K127" s="1" t="s">
        <v>22</v>
      </c>
      <c r="L127" s="1">
        <v>0</v>
      </c>
      <c r="M127" s="2">
        <v>0</v>
      </c>
    </row>
    <row r="128" ht="375" spans="1:13">
      <c r="A128" s="1" t="s">
        <v>402</v>
      </c>
      <c r="B128" s="1" t="s">
        <v>13</v>
      </c>
      <c r="C128" s="4" t="s">
        <v>476</v>
      </c>
      <c r="D128" s="1" t="s">
        <v>477</v>
      </c>
      <c r="E128" s="1" t="s">
        <v>405</v>
      </c>
      <c r="F128" s="4" t="s">
        <v>17</v>
      </c>
      <c r="G128" s="1" t="s">
        <v>18</v>
      </c>
      <c r="H128" s="1" t="s">
        <v>19</v>
      </c>
      <c r="I128" s="1" t="s">
        <v>20</v>
      </c>
      <c r="J128" s="1" t="s">
        <v>478</v>
      </c>
      <c r="K128" s="1" t="s">
        <v>22</v>
      </c>
      <c r="L128" s="1">
        <v>0</v>
      </c>
      <c r="M128" s="2">
        <v>0</v>
      </c>
    </row>
    <row r="129" ht="375" spans="1:13">
      <c r="A129" s="1" t="s">
        <v>402</v>
      </c>
      <c r="B129" s="1" t="s">
        <v>13</v>
      </c>
      <c r="C129" s="4" t="s">
        <v>479</v>
      </c>
      <c r="D129" s="1" t="s">
        <v>480</v>
      </c>
      <c r="E129" s="1" t="s">
        <v>405</v>
      </c>
      <c r="F129" s="4" t="s">
        <v>17</v>
      </c>
      <c r="G129" s="1" t="s">
        <v>18</v>
      </c>
      <c r="H129" s="1" t="s">
        <v>19</v>
      </c>
      <c r="I129" s="1" t="s">
        <v>20</v>
      </c>
      <c r="J129" s="1" t="s">
        <v>481</v>
      </c>
      <c r="K129" s="1" t="s">
        <v>22</v>
      </c>
      <c r="L129" s="1">
        <v>0</v>
      </c>
      <c r="M129" s="2">
        <v>0</v>
      </c>
    </row>
    <row r="130" ht="375" spans="1:13">
      <c r="A130" s="1" t="s">
        <v>402</v>
      </c>
      <c r="B130" s="1" t="s">
        <v>13</v>
      </c>
      <c r="C130" s="4" t="s">
        <v>482</v>
      </c>
      <c r="D130" s="1" t="s">
        <v>483</v>
      </c>
      <c r="E130" s="1" t="s">
        <v>405</v>
      </c>
      <c r="F130" s="4" t="s">
        <v>17</v>
      </c>
      <c r="G130" s="1" t="s">
        <v>18</v>
      </c>
      <c r="H130" s="1" t="s">
        <v>19</v>
      </c>
      <c r="I130" s="1" t="s">
        <v>20</v>
      </c>
      <c r="J130" s="1" t="s">
        <v>484</v>
      </c>
      <c r="K130" s="1" t="s">
        <v>22</v>
      </c>
      <c r="L130" s="1" t="str">
        <f>HYPERLINK("https://files.afu.se/Downloads/Transcripts/0%20-%20Government/USA%20-%20NASA%20Astrobiology/2021 10 27 - NASA Astrobiology - Lichtenberg, Tim  Molten exoplanets as a window into the earliest Earth_VRYQV4n1V1k - transcript (automated).pdf","Transcript Link")</f>
        <v>Transcript Link</v>
      </c>
      <c r="M130" s="2" t="str">
        <f>HYPERLINK("https://files.afu.se/Downloads/Transcripts/0%20-%20Government/USA%20-%20NASA%20Astrobiology/2021 10 27 - NASA Astrobiology - Lichtenberg, Tim  Molten exoplanets as a window into the earliest Earth_VRYQV4n1V1k - transcript (automated).pdf","Transcript Link")</f>
        <v>Transcript Link</v>
      </c>
    </row>
    <row r="131" ht="375" spans="1:13">
      <c r="A131" s="1" t="s">
        <v>402</v>
      </c>
      <c r="B131" s="1" t="s">
        <v>13</v>
      </c>
      <c r="C131" s="4" t="s">
        <v>485</v>
      </c>
      <c r="D131" s="1" t="s">
        <v>486</v>
      </c>
      <c r="E131" s="1" t="s">
        <v>405</v>
      </c>
      <c r="F131" s="4" t="s">
        <v>17</v>
      </c>
      <c r="G131" s="1" t="s">
        <v>18</v>
      </c>
      <c r="H131" s="1" t="s">
        <v>19</v>
      </c>
      <c r="I131" s="1" t="s">
        <v>20</v>
      </c>
      <c r="J131" s="1" t="s">
        <v>487</v>
      </c>
      <c r="K131" s="1" t="s">
        <v>22</v>
      </c>
      <c r="L131" s="1">
        <v>0</v>
      </c>
      <c r="M131" s="2">
        <v>0</v>
      </c>
    </row>
    <row r="132" ht="375" spans="1:13">
      <c r="A132" s="1" t="s">
        <v>402</v>
      </c>
      <c r="B132" s="1" t="s">
        <v>13</v>
      </c>
      <c r="C132" s="4" t="s">
        <v>488</v>
      </c>
      <c r="D132" s="1" t="s">
        <v>489</v>
      </c>
      <c r="E132" s="1" t="s">
        <v>405</v>
      </c>
      <c r="F132" s="4" t="s">
        <v>17</v>
      </c>
      <c r="G132" s="1" t="s">
        <v>18</v>
      </c>
      <c r="H132" s="1" t="s">
        <v>19</v>
      </c>
      <c r="I132" s="1" t="s">
        <v>20</v>
      </c>
      <c r="J132" s="1" t="s">
        <v>490</v>
      </c>
      <c r="K132" s="1" t="s">
        <v>22</v>
      </c>
      <c r="L132" s="1">
        <v>0</v>
      </c>
      <c r="M132" s="2">
        <v>0</v>
      </c>
    </row>
    <row r="133" ht="375" spans="1:13">
      <c r="A133" s="1" t="s">
        <v>402</v>
      </c>
      <c r="B133" s="1" t="s">
        <v>13</v>
      </c>
      <c r="C133" s="4" t="s">
        <v>491</v>
      </c>
      <c r="D133" s="1" t="s">
        <v>492</v>
      </c>
      <c r="E133" s="1" t="s">
        <v>405</v>
      </c>
      <c r="F133" s="4" t="s">
        <v>17</v>
      </c>
      <c r="G133" s="1" t="s">
        <v>18</v>
      </c>
      <c r="H133" s="1" t="s">
        <v>19</v>
      </c>
      <c r="I133" s="1" t="s">
        <v>20</v>
      </c>
      <c r="J133" s="1" t="s">
        <v>493</v>
      </c>
      <c r="K133" s="1" t="s">
        <v>22</v>
      </c>
      <c r="L133" s="1">
        <v>0</v>
      </c>
      <c r="M133" s="2">
        <v>0</v>
      </c>
    </row>
    <row r="134" ht="375" spans="1:13">
      <c r="A134" s="1" t="s">
        <v>402</v>
      </c>
      <c r="B134" s="1" t="s">
        <v>13</v>
      </c>
      <c r="C134" s="4" t="s">
        <v>494</v>
      </c>
      <c r="D134" s="1" t="s">
        <v>495</v>
      </c>
      <c r="E134" s="1" t="s">
        <v>405</v>
      </c>
      <c r="F134" s="4" t="s">
        <v>17</v>
      </c>
      <c r="G134" s="1" t="s">
        <v>18</v>
      </c>
      <c r="H134" s="1" t="s">
        <v>19</v>
      </c>
      <c r="I134" s="1" t="s">
        <v>20</v>
      </c>
      <c r="J134" s="1" t="s">
        <v>496</v>
      </c>
      <c r="K134" s="1" t="s">
        <v>22</v>
      </c>
      <c r="L134" s="1">
        <v>0</v>
      </c>
      <c r="M134" s="2">
        <v>0</v>
      </c>
    </row>
    <row r="135" ht="375" spans="1:13">
      <c r="A135" s="1" t="s">
        <v>402</v>
      </c>
      <c r="B135" s="1" t="s">
        <v>13</v>
      </c>
      <c r="C135" s="4" t="s">
        <v>497</v>
      </c>
      <c r="D135" s="1" t="s">
        <v>498</v>
      </c>
      <c r="E135" s="1" t="s">
        <v>405</v>
      </c>
      <c r="F135" s="4" t="s">
        <v>17</v>
      </c>
      <c r="G135" s="1" t="s">
        <v>18</v>
      </c>
      <c r="H135" s="1" t="s">
        <v>19</v>
      </c>
      <c r="I135" s="1" t="s">
        <v>20</v>
      </c>
      <c r="J135" s="1" t="s">
        <v>499</v>
      </c>
      <c r="K135" s="1" t="s">
        <v>22</v>
      </c>
      <c r="L135" s="1">
        <v>0</v>
      </c>
      <c r="M135" s="2">
        <v>0</v>
      </c>
    </row>
    <row r="136" ht="375" spans="1:13">
      <c r="A136" s="1" t="s">
        <v>402</v>
      </c>
      <c r="B136" s="1" t="s">
        <v>13</v>
      </c>
      <c r="C136" s="4" t="s">
        <v>500</v>
      </c>
      <c r="D136" s="1" t="s">
        <v>501</v>
      </c>
      <c r="E136" s="1" t="s">
        <v>405</v>
      </c>
      <c r="F136" s="4" t="s">
        <v>17</v>
      </c>
      <c r="G136" s="1" t="s">
        <v>18</v>
      </c>
      <c r="H136" s="1" t="s">
        <v>19</v>
      </c>
      <c r="I136" s="1" t="s">
        <v>20</v>
      </c>
      <c r="J136" s="1" t="s">
        <v>502</v>
      </c>
      <c r="K136" s="1" t="s">
        <v>22</v>
      </c>
      <c r="L136" s="1" t="str">
        <f>HYPERLINK("https://files.afu.se/Downloads/Transcripts/0%20-%20Government/USA%20-%20NASA%20Astrobiology/2021 10 27 - NASA Astrobiology - Squicciarini, Vito  Searching for the oxygen footprint of light-harvesting organisms_DScDvb_iYrM - transcript (automated).pdf","Transcript Link")</f>
        <v>Transcript Link</v>
      </c>
      <c r="M136" s="2" t="str">
        <f>HYPERLINK("https://files.afu.se/Downloads/Transcripts/0%20-%20Government/USA%20-%20NASA%20Astrobiology/2021 10 27 - NASA Astrobiology - Squicciarini, Vito  Searching for the oxygen footprint of light-harvesting organisms_DScDvb_iYrM - transcript (automated).pdf","Transcript Link")</f>
        <v>Transcript Link</v>
      </c>
    </row>
    <row r="137" ht="375" spans="1:13">
      <c r="A137" s="1" t="s">
        <v>402</v>
      </c>
      <c r="B137" s="1" t="s">
        <v>13</v>
      </c>
      <c r="C137" s="4" t="s">
        <v>503</v>
      </c>
      <c r="D137" s="1" t="s">
        <v>504</v>
      </c>
      <c r="E137" s="1" t="s">
        <v>405</v>
      </c>
      <c r="F137" s="4" t="s">
        <v>17</v>
      </c>
      <c r="G137" s="1" t="s">
        <v>18</v>
      </c>
      <c r="H137" s="1" t="s">
        <v>19</v>
      </c>
      <c r="I137" s="1" t="s">
        <v>20</v>
      </c>
      <c r="J137" s="1" t="s">
        <v>505</v>
      </c>
      <c r="K137" s="1" t="s">
        <v>22</v>
      </c>
      <c r="L137" s="1" t="str">
        <f>HYPERLINK("https://files.afu.se/Downloads/Transcripts/0%20-%20Government/USA%20-%20NASA%20Astrobiology/2021 10 27 - NASA Astrobiology - Biswas, Sudipta, Flashtalk  Invitro reconstitution of protocellular divisionary mechanism_EJcAnlsrmSk - transcript (automated).pdf","Transcript Link")</f>
        <v>Transcript Link</v>
      </c>
      <c r="M137" s="2" t="str">
        <f>HYPERLINK("https://files.afu.se/Downloads/Transcripts/0%20-%20Government/USA%20-%20NASA%20Astrobiology/2021 10 27 - NASA Astrobiology - Biswas, Sudipta, Flashtalk  Invitro reconstitution of protocellular divisionary mechanism_EJcAnlsrmSk - transcript (automated).pdf","Transcript Link")</f>
        <v>Transcript Link</v>
      </c>
    </row>
    <row r="138" ht="375" spans="1:13">
      <c r="A138" s="1" t="s">
        <v>402</v>
      </c>
      <c r="B138" s="1" t="s">
        <v>13</v>
      </c>
      <c r="C138" s="4" t="s">
        <v>506</v>
      </c>
      <c r="D138" s="1" t="s">
        <v>507</v>
      </c>
      <c r="E138" s="1" t="s">
        <v>405</v>
      </c>
      <c r="F138" s="4" t="s">
        <v>17</v>
      </c>
      <c r="G138" s="1" t="s">
        <v>18</v>
      </c>
      <c r="H138" s="1" t="s">
        <v>19</v>
      </c>
      <c r="I138" s="1" t="s">
        <v>20</v>
      </c>
      <c r="J138" s="1" t="s">
        <v>508</v>
      </c>
      <c r="K138" s="1" t="s">
        <v>22</v>
      </c>
      <c r="L138" s="1" t="str">
        <f>HYPERLINK("https://files.afu.se/Downloads/Transcripts/0%20-%20Government/USA%20-%20NASA%20Astrobiology/2021 10 27 - NASA Astrobiology - Nekola Novakova, Julie  Life Beyond Us  Astrobiology Outreach Through Science Fiction_FAv1vFjmbZw - transcript (automated).pdf","Transcript Link")</f>
        <v>Transcript Link</v>
      </c>
      <c r="M138" s="2" t="str">
        <f>HYPERLINK("https://files.afu.se/Downloads/Transcripts/0%20-%20Government/USA%20-%20NASA%20Astrobiology/2021 10 27 - NASA Astrobiology - Nekola Novakova, Julie  Life Beyond Us  Astrobiology Outreach Through Science Fiction_FAv1vFjmbZw - transcript (automated).pdf","Transcript Link")</f>
        <v>Transcript Link</v>
      </c>
    </row>
    <row r="139" ht="375" spans="1:13">
      <c r="A139" s="1" t="s">
        <v>402</v>
      </c>
      <c r="B139" s="1" t="s">
        <v>13</v>
      </c>
      <c r="C139" s="4" t="s">
        <v>509</v>
      </c>
      <c r="D139" s="1" t="s">
        <v>510</v>
      </c>
      <c r="E139" s="1" t="s">
        <v>405</v>
      </c>
      <c r="F139" s="4" t="s">
        <v>17</v>
      </c>
      <c r="G139" s="1" t="s">
        <v>18</v>
      </c>
      <c r="H139" s="1" t="s">
        <v>19</v>
      </c>
      <c r="I139" s="1" t="s">
        <v>20</v>
      </c>
      <c r="J139" s="1" t="s">
        <v>511</v>
      </c>
      <c r="K139" s="1" t="s">
        <v>22</v>
      </c>
      <c r="L139" s="1" t="str">
        <f>HYPERLINK("https://files.afu.se/Downloads/Transcripts/0%20-%20Government/USA%20-%20NASA%20Astrobiology/2021 10 27 - NASA Astrobiology - Thelen, Alexander  Exploring Titan’s Atmospheric Chemistry and Dynamical State with ALMA_JZ-mQNn90ng - transcript (automated).pdf","Transcript Link")</f>
        <v>Transcript Link</v>
      </c>
      <c r="M139" s="2" t="str">
        <f>HYPERLINK("https://files.afu.se/Downloads/Transcripts/0%20-%20Government/USA%20-%20NASA%20Astrobiology/2021 10 27 - NASA Astrobiology - Thelen, Alexander  Exploring Titan’s Atmospheric Chemistry and Dynamical State with ALMA_JZ-mQNn90ng - transcript (automated).pdf","Transcript Link")</f>
        <v>Transcript Link</v>
      </c>
    </row>
    <row r="140" ht="375" spans="1:13">
      <c r="A140" s="1" t="s">
        <v>402</v>
      </c>
      <c r="B140" s="1" t="s">
        <v>13</v>
      </c>
      <c r="C140" s="4" t="s">
        <v>512</v>
      </c>
      <c r="D140" s="1" t="s">
        <v>513</v>
      </c>
      <c r="E140" s="1" t="s">
        <v>405</v>
      </c>
      <c r="F140" s="4" t="s">
        <v>17</v>
      </c>
      <c r="G140" s="1" t="s">
        <v>18</v>
      </c>
      <c r="H140" s="1" t="s">
        <v>19</v>
      </c>
      <c r="I140" s="1" t="s">
        <v>20</v>
      </c>
      <c r="J140" s="1" t="s">
        <v>514</v>
      </c>
      <c r="K140" s="1" t="s">
        <v>22</v>
      </c>
      <c r="L140" s="1">
        <v>0</v>
      </c>
      <c r="M140" s="2">
        <v>0</v>
      </c>
    </row>
    <row r="141" ht="375" spans="1:13">
      <c r="A141" s="1" t="s">
        <v>402</v>
      </c>
      <c r="B141" s="1" t="s">
        <v>13</v>
      </c>
      <c r="C141" s="4" t="s">
        <v>515</v>
      </c>
      <c r="D141" s="1" t="s">
        <v>516</v>
      </c>
      <c r="E141" s="1" t="s">
        <v>405</v>
      </c>
      <c r="F141" s="4" t="s">
        <v>17</v>
      </c>
      <c r="G141" s="1" t="s">
        <v>18</v>
      </c>
      <c r="H141" s="1" t="s">
        <v>19</v>
      </c>
      <c r="I141" s="1" t="s">
        <v>20</v>
      </c>
      <c r="J141" s="1" t="s">
        <v>517</v>
      </c>
      <c r="K141" s="1" t="s">
        <v>22</v>
      </c>
      <c r="L141" s="1">
        <v>0</v>
      </c>
      <c r="M141" s="2">
        <v>0</v>
      </c>
    </row>
    <row r="142" ht="375" spans="1:13">
      <c r="A142" s="1" t="s">
        <v>402</v>
      </c>
      <c r="B142" s="1" t="s">
        <v>13</v>
      </c>
      <c r="C142" s="4" t="s">
        <v>518</v>
      </c>
      <c r="D142" s="1" t="s">
        <v>519</v>
      </c>
      <c r="E142" s="1" t="s">
        <v>405</v>
      </c>
      <c r="F142" s="4" t="s">
        <v>17</v>
      </c>
      <c r="G142" s="1" t="s">
        <v>18</v>
      </c>
      <c r="H142" s="1" t="s">
        <v>19</v>
      </c>
      <c r="I142" s="1" t="s">
        <v>20</v>
      </c>
      <c r="J142" s="1" t="s">
        <v>520</v>
      </c>
      <c r="K142" s="1" t="s">
        <v>22</v>
      </c>
      <c r="L142" s="1" t="str">
        <f>HYPERLINK("https://files.afu.se/Downloads/Transcripts/0%20-%20Government/USA%20-%20NASA%20Astrobiology/2021 10 27 - NASA Astrobiology - Vervoort, Pam  The influence of Jupiter on the Earth’s astronomical cycles  implications_NOg4FAKD5dg - transcript (automated).pdf","Transcript Link")</f>
        <v>Transcript Link</v>
      </c>
      <c r="M142" s="2" t="str">
        <f>HYPERLINK("https://files.afu.se/Downloads/Transcripts/0%20-%20Government/USA%20-%20NASA%20Astrobiology/2021 10 27 - NASA Astrobiology - Vervoort, Pam  The influence of Jupiter on the Earth’s astronomical cycles  implications_NOg4FAKD5dg - transcript (automated).pdf","Transcript Link")</f>
        <v>Transcript Link</v>
      </c>
    </row>
    <row r="143" ht="375" spans="1:13">
      <c r="A143" s="1" t="s">
        <v>402</v>
      </c>
      <c r="B143" s="1" t="s">
        <v>13</v>
      </c>
      <c r="C143" s="4" t="s">
        <v>521</v>
      </c>
      <c r="D143" s="1" t="s">
        <v>522</v>
      </c>
      <c r="E143" s="1" t="s">
        <v>405</v>
      </c>
      <c r="F143" s="4" t="s">
        <v>17</v>
      </c>
      <c r="G143" s="1" t="s">
        <v>18</v>
      </c>
      <c r="H143" s="1" t="s">
        <v>19</v>
      </c>
      <c r="I143" s="1" t="s">
        <v>20</v>
      </c>
      <c r="J143" s="1" t="s">
        <v>523</v>
      </c>
      <c r="K143" s="1" t="s">
        <v>22</v>
      </c>
      <c r="L143" s="1">
        <v>0</v>
      </c>
      <c r="M143" s="2">
        <v>0</v>
      </c>
    </row>
    <row r="144" ht="375" spans="1:13">
      <c r="A144" s="1" t="s">
        <v>402</v>
      </c>
      <c r="B144" s="1" t="s">
        <v>13</v>
      </c>
      <c r="C144" s="4" t="s">
        <v>524</v>
      </c>
      <c r="D144" s="1" t="s">
        <v>525</v>
      </c>
      <c r="E144" s="1" t="s">
        <v>405</v>
      </c>
      <c r="F144" s="4" t="s">
        <v>17</v>
      </c>
      <c r="G144" s="1" t="s">
        <v>18</v>
      </c>
      <c r="H144" s="1" t="s">
        <v>19</v>
      </c>
      <c r="I144" s="1" t="s">
        <v>20</v>
      </c>
      <c r="J144" s="1" t="s">
        <v>526</v>
      </c>
      <c r="K144" s="1" t="s">
        <v>22</v>
      </c>
      <c r="L144" s="1">
        <v>0</v>
      </c>
      <c r="M144" s="2">
        <v>0</v>
      </c>
    </row>
    <row r="145" ht="375" spans="1:13">
      <c r="A145" s="1" t="s">
        <v>402</v>
      </c>
      <c r="B145" s="1" t="s">
        <v>13</v>
      </c>
      <c r="C145" s="4" t="s">
        <v>527</v>
      </c>
      <c r="D145" s="1" t="s">
        <v>528</v>
      </c>
      <c r="E145" s="1" t="s">
        <v>405</v>
      </c>
      <c r="F145" s="4" t="s">
        <v>17</v>
      </c>
      <c r="G145" s="1" t="s">
        <v>18</v>
      </c>
      <c r="H145" s="1" t="s">
        <v>19</v>
      </c>
      <c r="I145" s="1" t="s">
        <v>20</v>
      </c>
      <c r="J145" s="1" t="s">
        <v>529</v>
      </c>
      <c r="K145" s="1" t="s">
        <v>22</v>
      </c>
      <c r="L145" s="1">
        <v>0</v>
      </c>
      <c r="M145" s="2">
        <v>0</v>
      </c>
    </row>
    <row r="146" ht="375" spans="1:13">
      <c r="A146" s="1" t="s">
        <v>402</v>
      </c>
      <c r="B146" s="1" t="s">
        <v>13</v>
      </c>
      <c r="C146" s="4" t="s">
        <v>530</v>
      </c>
      <c r="D146" s="1" t="s">
        <v>531</v>
      </c>
      <c r="E146" s="1" t="s">
        <v>405</v>
      </c>
      <c r="F146" s="4" t="s">
        <v>17</v>
      </c>
      <c r="G146" s="1" t="s">
        <v>18</v>
      </c>
      <c r="H146" s="1" t="s">
        <v>19</v>
      </c>
      <c r="I146" s="1" t="s">
        <v>20</v>
      </c>
      <c r="J146" s="1" t="s">
        <v>532</v>
      </c>
      <c r="K146" s="1" t="s">
        <v>22</v>
      </c>
      <c r="L146" s="1">
        <v>0</v>
      </c>
      <c r="M146" s="2">
        <v>0</v>
      </c>
    </row>
    <row r="147" ht="375" spans="1:13">
      <c r="A147" s="1" t="s">
        <v>402</v>
      </c>
      <c r="B147" s="1" t="s">
        <v>13</v>
      </c>
      <c r="C147" s="4" t="s">
        <v>533</v>
      </c>
      <c r="D147" s="1" t="s">
        <v>534</v>
      </c>
      <c r="E147" s="1" t="s">
        <v>405</v>
      </c>
      <c r="F147" s="4" t="s">
        <v>17</v>
      </c>
      <c r="G147" s="1" t="s">
        <v>18</v>
      </c>
      <c r="H147" s="1" t="s">
        <v>19</v>
      </c>
      <c r="I147" s="1" t="s">
        <v>20</v>
      </c>
      <c r="J147" s="1" t="s">
        <v>535</v>
      </c>
      <c r="K147" s="1" t="s">
        <v>22</v>
      </c>
      <c r="L147" s="1" t="str">
        <f>HYPERLINK("https://files.afu.se/Downloads/Transcripts/0%20-%20Government/USA%20-%20NASA%20Astrobiology/2021 10 27 - NASA Astrobiology - Sharma, Siddhant  Computational modeling of autocatalytic prebiotic reaction networks_XUNfoo0SOCs - transcript (automated).pdf","Transcript Link")</f>
        <v>Transcript Link</v>
      </c>
      <c r="M147" s="2" t="str">
        <f>HYPERLINK("https://files.afu.se/Downloads/Transcripts/0%20-%20Government/USA%20-%20NASA%20Astrobiology/2021 10 27 - NASA Astrobiology - Sharma, Siddhant  Computational modeling of autocatalytic prebiotic reaction networks_XUNfoo0SOCs - transcript (automated).pdf","Transcript Link")</f>
        <v>Transcript Link</v>
      </c>
    </row>
    <row r="148" ht="375" spans="1:13">
      <c r="A148" s="1" t="s">
        <v>402</v>
      </c>
      <c r="B148" s="1" t="s">
        <v>13</v>
      </c>
      <c r="C148" s="4" t="s">
        <v>536</v>
      </c>
      <c r="D148" s="1" t="s">
        <v>537</v>
      </c>
      <c r="E148" s="1" t="s">
        <v>405</v>
      </c>
      <c r="F148" s="4" t="s">
        <v>17</v>
      </c>
      <c r="G148" s="1" t="s">
        <v>18</v>
      </c>
      <c r="H148" s="1" t="s">
        <v>19</v>
      </c>
      <c r="I148" s="1" t="s">
        <v>20</v>
      </c>
      <c r="J148" s="1" t="s">
        <v>538</v>
      </c>
      <c r="K148" s="1" t="s">
        <v>22</v>
      </c>
      <c r="L148" s="1">
        <v>0</v>
      </c>
      <c r="M148" s="2">
        <v>0</v>
      </c>
    </row>
    <row r="149" ht="375" spans="1:13">
      <c r="A149" s="1" t="s">
        <v>402</v>
      </c>
      <c r="B149" s="1" t="s">
        <v>13</v>
      </c>
      <c r="C149" s="4" t="s">
        <v>539</v>
      </c>
      <c r="D149" s="1" t="s">
        <v>540</v>
      </c>
      <c r="E149" s="1" t="s">
        <v>405</v>
      </c>
      <c r="F149" s="4" t="s">
        <v>17</v>
      </c>
      <c r="G149" s="1" t="s">
        <v>18</v>
      </c>
      <c r="H149" s="1" t="s">
        <v>19</v>
      </c>
      <c r="I149" s="1" t="s">
        <v>20</v>
      </c>
      <c r="J149" s="1" t="s">
        <v>541</v>
      </c>
      <c r="K149" s="1" t="s">
        <v>22</v>
      </c>
      <c r="L149" s="1" t="str">
        <f>HYPERLINK("https://files.afu.se/Downloads/Transcripts/0%20-%20Government/USA%20-%20NASA%20Astrobiology/2021 10 27 - NASA Astrobiology - Tran, Quoc  Towards a Two-Phase Silica-Borate Mediated Formose Reaction_f8rGoGV2vz4 - transcript (automated).pdf","Transcript Link")</f>
        <v>Transcript Link</v>
      </c>
      <c r="M149" s="2" t="str">
        <f>HYPERLINK("https://files.afu.se/Downloads/Transcripts/0%20-%20Government/USA%20-%20NASA%20Astrobiology/2021 10 27 - NASA Astrobiology - Tran, Quoc  Towards a Two-Phase Silica-Borate Mediated Formose Reaction_f8rGoGV2vz4 - transcript (automated).pdf","Transcript Link")</f>
        <v>Transcript Link</v>
      </c>
    </row>
    <row r="150" ht="375" spans="1:13">
      <c r="A150" s="1" t="s">
        <v>402</v>
      </c>
      <c r="B150" s="1" t="s">
        <v>13</v>
      </c>
      <c r="C150" s="4" t="s">
        <v>542</v>
      </c>
      <c r="D150" s="1" t="s">
        <v>543</v>
      </c>
      <c r="E150" s="1" t="s">
        <v>405</v>
      </c>
      <c r="F150" s="4" t="s">
        <v>17</v>
      </c>
      <c r="G150" s="1" t="s">
        <v>18</v>
      </c>
      <c r="H150" s="1" t="s">
        <v>19</v>
      </c>
      <c r="I150" s="1" t="s">
        <v>20</v>
      </c>
      <c r="J150" s="1" t="s">
        <v>544</v>
      </c>
      <c r="K150" s="1" t="s">
        <v>22</v>
      </c>
      <c r="L150" s="1" t="str">
        <f>HYPERLINK("https://files.afu.se/Downloads/Transcripts/0%20-%20Government/USA%20-%20NASA%20Astrobiology/2021 10 27 - NASA Astrobiology - Malloy, John  Universal Life Detection Revealed By Small Molecule Chemistry_h9TObBuew-4 - transcript (automated).pdf","Transcript Link")</f>
        <v>Transcript Link</v>
      </c>
      <c r="M150" s="2" t="str">
        <f>HYPERLINK("https://files.afu.se/Downloads/Transcripts/0%20-%20Government/USA%20-%20NASA%20Astrobiology/2021 10 27 - NASA Astrobiology - Malloy, John  Universal Life Detection Revealed By Small Molecule Chemistry_h9TObBuew-4 - transcript (automated).pdf","Transcript Link")</f>
        <v>Transcript Link</v>
      </c>
    </row>
    <row r="151" ht="375" spans="1:13">
      <c r="A151" s="1" t="s">
        <v>402</v>
      </c>
      <c r="B151" s="1" t="s">
        <v>13</v>
      </c>
      <c r="C151" s="4" t="s">
        <v>545</v>
      </c>
      <c r="D151" s="1" t="s">
        <v>546</v>
      </c>
      <c r="E151" s="1" t="s">
        <v>405</v>
      </c>
      <c r="F151" s="4" t="s">
        <v>17</v>
      </c>
      <c r="G151" s="1" t="s">
        <v>18</v>
      </c>
      <c r="H151" s="1" t="s">
        <v>19</v>
      </c>
      <c r="I151" s="1" t="s">
        <v>20</v>
      </c>
      <c r="J151" s="1" t="s">
        <v>547</v>
      </c>
      <c r="K151" s="1" t="s">
        <v>22</v>
      </c>
      <c r="L151" s="1">
        <v>0</v>
      </c>
      <c r="M151" s="2">
        <v>0</v>
      </c>
    </row>
    <row r="152" ht="375" spans="1:13">
      <c r="A152" s="1" t="s">
        <v>402</v>
      </c>
      <c r="B152" s="1" t="s">
        <v>13</v>
      </c>
      <c r="C152" s="4" t="s">
        <v>548</v>
      </c>
      <c r="D152" s="1" t="s">
        <v>549</v>
      </c>
      <c r="E152" s="1" t="s">
        <v>405</v>
      </c>
      <c r="F152" s="4" t="s">
        <v>17</v>
      </c>
      <c r="G152" s="1" t="s">
        <v>18</v>
      </c>
      <c r="H152" s="1" t="s">
        <v>19</v>
      </c>
      <c r="I152" s="1" t="s">
        <v>20</v>
      </c>
      <c r="J152" s="1" t="s">
        <v>550</v>
      </c>
      <c r="K152" s="1" t="s">
        <v>22</v>
      </c>
      <c r="L152" s="1">
        <v>0</v>
      </c>
      <c r="M152" s="2">
        <v>0</v>
      </c>
    </row>
    <row r="153" ht="375" spans="1:13">
      <c r="A153" s="1" t="s">
        <v>402</v>
      </c>
      <c r="B153" s="1" t="s">
        <v>13</v>
      </c>
      <c r="C153" s="4" t="s">
        <v>551</v>
      </c>
      <c r="D153" s="1" t="s">
        <v>552</v>
      </c>
      <c r="E153" s="1" t="s">
        <v>405</v>
      </c>
      <c r="F153" s="4" t="s">
        <v>17</v>
      </c>
      <c r="G153" s="1" t="s">
        <v>18</v>
      </c>
      <c r="H153" s="1" t="s">
        <v>19</v>
      </c>
      <c r="I153" s="1" t="s">
        <v>20</v>
      </c>
      <c r="J153" s="1" t="s">
        <v>553</v>
      </c>
      <c r="K153" s="1" t="s">
        <v>22</v>
      </c>
      <c r="L153" s="1" t="str">
        <f>HYPERLINK("https://files.afu.se/Downloads/Transcripts/0%20-%20Government/USA%20-%20NASA%20Astrobiology/2021 10 27 - NASA Astrobiology - Clodoré, Laura, Flasktalk  Identifying biosignatures in a Mars-analogue volcanic rock_pIoQb1mo6rA - transcript (automated).pdf","Transcript Link")</f>
        <v>Transcript Link</v>
      </c>
      <c r="M153" s="2" t="str">
        <f>HYPERLINK("https://files.afu.se/Downloads/Transcripts/0%20-%20Government/USA%20-%20NASA%20Astrobiology/2021 10 27 - NASA Astrobiology - Clodoré, Laura, Flasktalk  Identifying biosignatures in a Mars-analogue volcanic rock_pIoQb1mo6rA - transcript (automated).pdf","Transcript Link")</f>
        <v>Transcript Link</v>
      </c>
    </row>
    <row r="154" ht="375" spans="1:13">
      <c r="A154" s="1" t="s">
        <v>402</v>
      </c>
      <c r="B154" s="1" t="s">
        <v>13</v>
      </c>
      <c r="C154" s="4" t="s">
        <v>554</v>
      </c>
      <c r="D154" s="1" t="s">
        <v>555</v>
      </c>
      <c r="E154" s="1" t="s">
        <v>405</v>
      </c>
      <c r="F154" s="4" t="s">
        <v>17</v>
      </c>
      <c r="G154" s="1" t="s">
        <v>18</v>
      </c>
      <c r="H154" s="1" t="s">
        <v>19</v>
      </c>
      <c r="I154" s="1" t="s">
        <v>20</v>
      </c>
      <c r="J154" s="1" t="s">
        <v>556</v>
      </c>
      <c r="K154" s="1" t="s">
        <v>22</v>
      </c>
      <c r="L154" s="1" t="str">
        <f>HYPERLINK("https://files.afu.se/Downloads/Transcripts/0%20-%20Government/USA%20-%20NASA%20Astrobiology/2021 10 27 - NASA Astrobiology - Smith, Harrison  Seeding Biochemistry on Other Worlds  Enceladus as a Case Study_pMSvbj0et90 - transcript (automated).pdf","Transcript Link")</f>
        <v>Transcript Link</v>
      </c>
      <c r="M154" s="2" t="str">
        <f>HYPERLINK("https://files.afu.se/Downloads/Transcripts/0%20-%20Government/USA%20-%20NASA%20Astrobiology/2021 10 27 - NASA Astrobiology - Smith, Harrison  Seeding Biochemistry on Other Worlds  Enceladus as a Case Study_pMSvbj0et90 - transcript (automated).pdf","Transcript Link")</f>
        <v>Transcript Link</v>
      </c>
    </row>
    <row r="155" ht="375" spans="1:13">
      <c r="A155" s="1" t="s">
        <v>402</v>
      </c>
      <c r="B155" s="1" t="s">
        <v>13</v>
      </c>
      <c r="C155" s="4" t="s">
        <v>557</v>
      </c>
      <c r="D155" s="1" t="s">
        <v>558</v>
      </c>
      <c r="E155" s="1" t="s">
        <v>405</v>
      </c>
      <c r="F155" s="4" t="s">
        <v>17</v>
      </c>
      <c r="G155" s="1" t="s">
        <v>18</v>
      </c>
      <c r="H155" s="1" t="s">
        <v>19</v>
      </c>
      <c r="I155" s="1" t="s">
        <v>20</v>
      </c>
      <c r="J155" s="1" t="s">
        <v>559</v>
      </c>
      <c r="K155" s="1" t="s">
        <v>22</v>
      </c>
      <c r="L155" s="1">
        <v>0</v>
      </c>
      <c r="M155" s="2">
        <v>0</v>
      </c>
    </row>
    <row r="156" ht="375" spans="1:13">
      <c r="A156" s="1" t="s">
        <v>402</v>
      </c>
      <c r="B156" s="1" t="s">
        <v>13</v>
      </c>
      <c r="C156" s="4" t="s">
        <v>560</v>
      </c>
      <c r="D156" s="1" t="s">
        <v>561</v>
      </c>
      <c r="E156" s="1" t="s">
        <v>405</v>
      </c>
      <c r="F156" s="4" t="s">
        <v>17</v>
      </c>
      <c r="G156" s="1" t="s">
        <v>18</v>
      </c>
      <c r="H156" s="1" t="s">
        <v>19</v>
      </c>
      <c r="I156" s="1" t="s">
        <v>20</v>
      </c>
      <c r="J156" s="1" t="s">
        <v>562</v>
      </c>
      <c r="K156" s="1" t="s">
        <v>22</v>
      </c>
      <c r="L156" s="1" t="str">
        <f>HYPERLINK("https://files.afu.se/Downloads/Transcripts/0%20-%20Government/USA%20-%20NASA%20Astrobiology/2021 10 27 - NASA Astrobiology - Plum, Alex  Spatial Structure in Autocatalytic Chemical Ecosystems at the Origin of Life_t1s_c4n5k-Q - transcript (automated).pdf","Transcript Link")</f>
        <v>Transcript Link</v>
      </c>
      <c r="M156" s="2" t="str">
        <f>HYPERLINK("https://files.afu.se/Downloads/Transcripts/0%20-%20Government/USA%20-%20NASA%20Astrobiology/2021 10 27 - NASA Astrobiology - Plum, Alex  Spatial Structure in Autocatalytic Chemical Ecosystems at the Origin of Life_t1s_c4n5k-Q - transcript (automated).pdf","Transcript Link")</f>
        <v>Transcript Link</v>
      </c>
    </row>
    <row r="157" ht="375" spans="1:13">
      <c r="A157" s="1" t="s">
        <v>402</v>
      </c>
      <c r="B157" s="1" t="s">
        <v>13</v>
      </c>
      <c r="C157" s="4" t="s">
        <v>563</v>
      </c>
      <c r="D157" s="1" t="s">
        <v>564</v>
      </c>
      <c r="E157" s="1" t="s">
        <v>565</v>
      </c>
      <c r="F157" s="4" t="s">
        <v>17</v>
      </c>
      <c r="G157" s="1" t="s">
        <v>18</v>
      </c>
      <c r="H157" s="1" t="s">
        <v>19</v>
      </c>
      <c r="I157" s="1" t="s">
        <v>20</v>
      </c>
      <c r="J157" s="1" t="s">
        <v>566</v>
      </c>
      <c r="K157" s="1" t="s">
        <v>22</v>
      </c>
      <c r="L157" s="1">
        <v>0</v>
      </c>
      <c r="M157" s="2">
        <v>0</v>
      </c>
    </row>
    <row r="158" ht="375" spans="1:13">
      <c r="A158" s="1" t="s">
        <v>402</v>
      </c>
      <c r="B158" s="1" t="s">
        <v>13</v>
      </c>
      <c r="C158" s="4" t="s">
        <v>567</v>
      </c>
      <c r="D158" s="1" t="s">
        <v>568</v>
      </c>
      <c r="E158" s="1" t="s">
        <v>405</v>
      </c>
      <c r="F158" s="4" t="s">
        <v>17</v>
      </c>
      <c r="G158" s="1" t="s">
        <v>18</v>
      </c>
      <c r="H158" s="1" t="s">
        <v>19</v>
      </c>
      <c r="I158" s="1" t="s">
        <v>20</v>
      </c>
      <c r="J158" s="1" t="s">
        <v>569</v>
      </c>
      <c r="K158" s="1" t="s">
        <v>22</v>
      </c>
      <c r="L158" s="1" t="str">
        <f>HYPERLINK("https://files.afu.se/Downloads/Transcripts/0%20-%20Government/USA%20-%20NASA%20Astrobiology/2021 10 27 - NASA Astrobiology - Dujardin, Alix, Flashtalk  How did first life emerge on terrestrial planets _x2-2fn6Egsg - transcript (automated).pdf","Transcript Link")</f>
        <v>Transcript Link</v>
      </c>
      <c r="M158" s="2" t="str">
        <f>HYPERLINK("https://files.afu.se/Downloads/Transcripts/0%20-%20Government/USA%20-%20NASA%20Astrobiology/2021 10 27 - NASA Astrobiology - Dujardin, Alix, Flashtalk  How did first life emerge on terrestrial planets _x2-2fn6Egsg - transcript (automated).pdf","Transcript Link")</f>
        <v>Transcript Link</v>
      </c>
    </row>
    <row r="159" ht="375" spans="1:13">
      <c r="A159" s="1" t="s">
        <v>402</v>
      </c>
      <c r="B159" s="1" t="s">
        <v>13</v>
      </c>
      <c r="C159" s="4" t="s">
        <v>570</v>
      </c>
      <c r="D159" s="1" t="s">
        <v>571</v>
      </c>
      <c r="E159" s="1" t="s">
        <v>405</v>
      </c>
      <c r="F159" s="4" t="s">
        <v>17</v>
      </c>
      <c r="G159" s="1" t="s">
        <v>18</v>
      </c>
      <c r="H159" s="1" t="s">
        <v>19</v>
      </c>
      <c r="I159" s="1" t="s">
        <v>20</v>
      </c>
      <c r="J159" s="1" t="s">
        <v>572</v>
      </c>
      <c r="K159" s="1" t="s">
        <v>22</v>
      </c>
      <c r="L159" s="1">
        <v>0</v>
      </c>
      <c r="M159" s="2">
        <v>0</v>
      </c>
    </row>
    <row r="160" ht="375" spans="1:13">
      <c r="A160" s="1" t="s">
        <v>402</v>
      </c>
      <c r="B160" s="1" t="s">
        <v>13</v>
      </c>
      <c r="C160" s="4" t="s">
        <v>573</v>
      </c>
      <c r="D160" s="1" t="s">
        <v>574</v>
      </c>
      <c r="E160" s="1" t="s">
        <v>405</v>
      </c>
      <c r="F160" s="4" t="s">
        <v>17</v>
      </c>
      <c r="G160" s="1" t="s">
        <v>18</v>
      </c>
      <c r="H160" s="1" t="s">
        <v>19</v>
      </c>
      <c r="I160" s="1" t="s">
        <v>20</v>
      </c>
      <c r="J160" s="1" t="s">
        <v>575</v>
      </c>
      <c r="K160" s="1" t="s">
        <v>22</v>
      </c>
      <c r="L160" s="1">
        <v>0</v>
      </c>
      <c r="M160" s="2">
        <v>0</v>
      </c>
    </row>
    <row r="161" ht="375" spans="1:13">
      <c r="A161" s="1" t="s">
        <v>402</v>
      </c>
      <c r="B161" s="1" t="s">
        <v>13</v>
      </c>
      <c r="C161" s="4" t="s">
        <v>576</v>
      </c>
      <c r="D161" s="1" t="s">
        <v>577</v>
      </c>
      <c r="E161" s="1" t="s">
        <v>405</v>
      </c>
      <c r="F161" s="4" t="s">
        <v>17</v>
      </c>
      <c r="G161" s="1" t="s">
        <v>18</v>
      </c>
      <c r="H161" s="1" t="s">
        <v>19</v>
      </c>
      <c r="I161" s="1" t="s">
        <v>20</v>
      </c>
      <c r="J161" s="1" t="s">
        <v>578</v>
      </c>
      <c r="K161" s="1" t="s">
        <v>22</v>
      </c>
      <c r="L161" s="1">
        <v>0</v>
      </c>
      <c r="M161" s="2">
        <v>0</v>
      </c>
    </row>
    <row r="162" ht="375" spans="1:13">
      <c r="A162" s="1" t="s">
        <v>402</v>
      </c>
      <c r="B162" s="1" t="s">
        <v>13</v>
      </c>
      <c r="C162" s="4" t="s">
        <v>579</v>
      </c>
      <c r="D162" s="1" t="s">
        <v>580</v>
      </c>
      <c r="E162" s="1" t="s">
        <v>405</v>
      </c>
      <c r="F162" s="4" t="s">
        <v>17</v>
      </c>
      <c r="G162" s="1" t="s">
        <v>18</v>
      </c>
      <c r="H162" s="1" t="s">
        <v>19</v>
      </c>
      <c r="I162" s="1" t="s">
        <v>20</v>
      </c>
      <c r="J162" s="1" t="s">
        <v>581</v>
      </c>
      <c r="K162" s="1" t="s">
        <v>22</v>
      </c>
      <c r="L162" s="1">
        <v>0</v>
      </c>
      <c r="M162" s="2">
        <v>0</v>
      </c>
    </row>
    <row r="163" ht="375" spans="1:13">
      <c r="A163" s="1" t="s">
        <v>402</v>
      </c>
      <c r="B163" s="1" t="s">
        <v>13</v>
      </c>
      <c r="C163" s="4" t="s">
        <v>582</v>
      </c>
      <c r="D163" s="1" t="s">
        <v>583</v>
      </c>
      <c r="E163" s="1" t="s">
        <v>405</v>
      </c>
      <c r="F163" s="4" t="s">
        <v>17</v>
      </c>
      <c r="G163" s="1" t="s">
        <v>18</v>
      </c>
      <c r="H163" s="1" t="s">
        <v>19</v>
      </c>
      <c r="I163" s="1" t="s">
        <v>20</v>
      </c>
      <c r="J163" s="1" t="s">
        <v>584</v>
      </c>
      <c r="K163" s="1" t="s">
        <v>22</v>
      </c>
      <c r="L163" s="1">
        <v>0</v>
      </c>
      <c r="M163" s="2">
        <v>0</v>
      </c>
    </row>
    <row r="164" ht="375" spans="1:13">
      <c r="A164" s="1" t="s">
        <v>402</v>
      </c>
      <c r="B164" s="1" t="s">
        <v>13</v>
      </c>
      <c r="C164" s="4" t="s">
        <v>585</v>
      </c>
      <c r="D164" s="1" t="s">
        <v>586</v>
      </c>
      <c r="E164" s="1" t="s">
        <v>405</v>
      </c>
      <c r="F164" s="4" t="s">
        <v>17</v>
      </c>
      <c r="G164" s="1" t="s">
        <v>18</v>
      </c>
      <c r="H164" s="1" t="s">
        <v>19</v>
      </c>
      <c r="I164" s="1" t="s">
        <v>20</v>
      </c>
      <c r="J164" s="1" t="s">
        <v>587</v>
      </c>
      <c r="K164" s="1" t="s">
        <v>22</v>
      </c>
      <c r="L164" s="1">
        <v>0</v>
      </c>
      <c r="M164" s="2">
        <v>0</v>
      </c>
    </row>
    <row r="165" ht="375" spans="1:13">
      <c r="A165" s="1" t="s">
        <v>402</v>
      </c>
      <c r="B165" s="1" t="s">
        <v>13</v>
      </c>
      <c r="C165" s="4" t="s">
        <v>588</v>
      </c>
      <c r="D165" s="1" t="s">
        <v>589</v>
      </c>
      <c r="E165" s="1" t="s">
        <v>405</v>
      </c>
      <c r="F165" s="4" t="s">
        <v>17</v>
      </c>
      <c r="G165" s="1" t="s">
        <v>18</v>
      </c>
      <c r="H165" s="1" t="s">
        <v>19</v>
      </c>
      <c r="I165" s="1" t="s">
        <v>20</v>
      </c>
      <c r="J165" s="1" t="s">
        <v>590</v>
      </c>
      <c r="K165" s="1" t="s">
        <v>22</v>
      </c>
      <c r="L165" s="1" t="str">
        <f>HYPERLINK("https://files.afu.se/Downloads/Transcripts/0%20-%20Government/USA%20-%20NASA%20Astrobiology/2021 10 27 - NASA Astrobiology - Peng, Zhen, Flashtalk  Abiogenesis mediated by seed-dependent autocatalytic systems_65gijVTrw0c - transcript (automated).pdf","Transcript Link")</f>
        <v>Transcript Link</v>
      </c>
      <c r="M165" s="2" t="str">
        <f>HYPERLINK("https://files.afu.se/Downloads/Transcripts/0%20-%20Government/USA%20-%20NASA%20Astrobiology/2021 10 27 - NASA Astrobiology - Peng, Zhen, Flashtalk  Abiogenesis mediated by seed-dependent autocatalytic systems_65gijVTrw0c - transcript (automated).pdf","Transcript Link")</f>
        <v>Transcript Link</v>
      </c>
    </row>
    <row r="166" ht="375" spans="1:13">
      <c r="A166" s="1" t="s">
        <v>402</v>
      </c>
      <c r="B166" s="1" t="s">
        <v>13</v>
      </c>
      <c r="C166" s="4" t="s">
        <v>591</v>
      </c>
      <c r="D166" s="1" t="s">
        <v>592</v>
      </c>
      <c r="E166" s="1" t="s">
        <v>405</v>
      </c>
      <c r="F166" s="4" t="s">
        <v>17</v>
      </c>
      <c r="G166" s="1" t="s">
        <v>18</v>
      </c>
      <c r="H166" s="1" t="s">
        <v>19</v>
      </c>
      <c r="I166" s="1" t="s">
        <v>20</v>
      </c>
      <c r="J166" s="1" t="s">
        <v>593</v>
      </c>
      <c r="K166" s="1" t="s">
        <v>22</v>
      </c>
      <c r="L166" s="1" t="str">
        <f>HYPERLINK("https://files.afu.se/Downloads/Transcripts/0%20-%20Government/USA%20-%20NASA%20Astrobiology/2021 10 27 - NASA Astrobiology - Ni, Ziqin  Making Prebiotic Organics from Hadean Crust via Hypervelocity Impacts_6OTfgVh6Bkc - transcript (automated).pdf","Transcript Link")</f>
        <v>Transcript Link</v>
      </c>
      <c r="M166" s="2" t="str">
        <f>HYPERLINK("https://files.afu.se/Downloads/Transcripts/0%20-%20Government/USA%20-%20NASA%20Astrobiology/2021 10 27 - NASA Astrobiology - Ni, Ziqin  Making Prebiotic Organics from Hadean Crust via Hypervelocity Impacts_6OTfgVh6Bkc - transcript (automated).pdf","Transcript Link")</f>
        <v>Transcript Link</v>
      </c>
    </row>
    <row r="167" ht="375" spans="1:13">
      <c r="A167" s="1" t="s">
        <v>402</v>
      </c>
      <c r="B167" s="1" t="s">
        <v>13</v>
      </c>
      <c r="C167" s="4" t="s">
        <v>594</v>
      </c>
      <c r="D167" s="1" t="s">
        <v>595</v>
      </c>
      <c r="E167" s="1" t="s">
        <v>405</v>
      </c>
      <c r="F167" s="4" t="s">
        <v>17</v>
      </c>
      <c r="G167" s="1" t="s">
        <v>18</v>
      </c>
      <c r="H167" s="1" t="s">
        <v>19</v>
      </c>
      <c r="I167" s="1" t="s">
        <v>20</v>
      </c>
      <c r="J167" s="1" t="s">
        <v>596</v>
      </c>
      <c r="K167" s="1" t="s">
        <v>22</v>
      </c>
      <c r="L167" s="1" t="str">
        <f>HYPERLINK("https://files.afu.se/Downloads/Transcripts/0%20-%20Government/USA%20-%20NASA%20Astrobiology/2021 10 27 - NASA Astrobiology - Herriman, Teddy  On the Comparative Complexity of Cells_HvOaFV1BSWM - transcript (automated).pdf","Transcript Link")</f>
        <v>Transcript Link</v>
      </c>
      <c r="M167" s="2" t="str">
        <f>HYPERLINK("https://files.afu.se/Downloads/Transcripts/0%20-%20Government/USA%20-%20NASA%20Astrobiology/2021 10 27 - NASA Astrobiology - Herriman, Teddy  On the Comparative Complexity of Cells_HvOaFV1BSWM - transcript (automated).pdf","Transcript Link")</f>
        <v>Transcript Link</v>
      </c>
    </row>
    <row r="168" ht="375" spans="1:13">
      <c r="A168" s="1" t="s">
        <v>402</v>
      </c>
      <c r="B168" s="1" t="s">
        <v>13</v>
      </c>
      <c r="C168" s="4" t="s">
        <v>597</v>
      </c>
      <c r="D168" s="1" t="s">
        <v>598</v>
      </c>
      <c r="E168" s="1" t="s">
        <v>405</v>
      </c>
      <c r="F168" s="4" t="s">
        <v>17</v>
      </c>
      <c r="G168" s="1" t="s">
        <v>18</v>
      </c>
      <c r="H168" s="1" t="s">
        <v>19</v>
      </c>
      <c r="I168" s="1" t="s">
        <v>20</v>
      </c>
      <c r="J168" s="1" t="s">
        <v>599</v>
      </c>
      <c r="K168" s="1" t="s">
        <v>22</v>
      </c>
      <c r="L168" s="1">
        <v>0</v>
      </c>
      <c r="M168" s="2">
        <v>0</v>
      </c>
    </row>
    <row r="169" ht="375" spans="1:13">
      <c r="A169" s="1" t="s">
        <v>402</v>
      </c>
      <c r="B169" s="1" t="s">
        <v>13</v>
      </c>
      <c r="C169" s="4" t="s">
        <v>600</v>
      </c>
      <c r="D169" s="1" t="s">
        <v>601</v>
      </c>
      <c r="E169" s="1" t="s">
        <v>405</v>
      </c>
      <c r="F169" s="4" t="s">
        <v>17</v>
      </c>
      <c r="G169" s="1" t="s">
        <v>18</v>
      </c>
      <c r="H169" s="1" t="s">
        <v>19</v>
      </c>
      <c r="I169" s="1" t="s">
        <v>20</v>
      </c>
      <c r="J169" s="1" t="s">
        <v>602</v>
      </c>
      <c r="K169" s="1" t="s">
        <v>22</v>
      </c>
      <c r="L169" s="1">
        <v>0</v>
      </c>
      <c r="M169" s="2">
        <v>0</v>
      </c>
    </row>
    <row r="170" ht="375" spans="1:13">
      <c r="A170" s="1" t="s">
        <v>402</v>
      </c>
      <c r="B170" s="1" t="s">
        <v>13</v>
      </c>
      <c r="C170" s="4" t="s">
        <v>603</v>
      </c>
      <c r="D170" s="1" t="s">
        <v>604</v>
      </c>
      <c r="E170" s="1" t="s">
        <v>405</v>
      </c>
      <c r="F170" s="4" t="s">
        <v>17</v>
      </c>
      <c r="G170" s="1" t="s">
        <v>18</v>
      </c>
      <c r="H170" s="1" t="s">
        <v>19</v>
      </c>
      <c r="I170" s="1" t="s">
        <v>20</v>
      </c>
      <c r="J170" s="1" t="s">
        <v>605</v>
      </c>
      <c r="K170" s="1" t="s">
        <v>22</v>
      </c>
      <c r="L170" s="1">
        <v>0</v>
      </c>
      <c r="M170" s="2">
        <v>0</v>
      </c>
    </row>
    <row r="171" ht="375" spans="1:13">
      <c r="A171" s="1" t="s">
        <v>402</v>
      </c>
      <c r="B171" s="1" t="s">
        <v>13</v>
      </c>
      <c r="C171" s="4" t="s">
        <v>606</v>
      </c>
      <c r="D171" s="1" t="s">
        <v>607</v>
      </c>
      <c r="E171" s="1" t="s">
        <v>405</v>
      </c>
      <c r="F171" s="4" t="s">
        <v>17</v>
      </c>
      <c r="G171" s="1" t="s">
        <v>18</v>
      </c>
      <c r="H171" s="1" t="s">
        <v>19</v>
      </c>
      <c r="I171" s="1" t="s">
        <v>20</v>
      </c>
      <c r="J171" s="1" t="s">
        <v>608</v>
      </c>
      <c r="K171" s="1" t="s">
        <v>22</v>
      </c>
      <c r="L171" s="1">
        <v>0</v>
      </c>
      <c r="M171" s="2">
        <v>0</v>
      </c>
    </row>
    <row r="172" ht="375" spans="1:13">
      <c r="A172" s="1" t="s">
        <v>402</v>
      </c>
      <c r="B172" s="1" t="s">
        <v>13</v>
      </c>
      <c r="C172" s="4" t="s">
        <v>609</v>
      </c>
      <c r="D172" s="1" t="s">
        <v>610</v>
      </c>
      <c r="E172" s="1" t="s">
        <v>405</v>
      </c>
      <c r="F172" s="4" t="s">
        <v>17</v>
      </c>
      <c r="G172" s="1" t="s">
        <v>18</v>
      </c>
      <c r="H172" s="1" t="s">
        <v>19</v>
      </c>
      <c r="I172" s="1" t="s">
        <v>20</v>
      </c>
      <c r="J172" s="1" t="s">
        <v>611</v>
      </c>
      <c r="K172" s="1" t="s">
        <v>22</v>
      </c>
      <c r="L172" s="1" t="str">
        <f>HYPERLINK("https://files.afu.se/Downloads/Transcripts/0%20-%20Government/USA%20-%20NASA%20Astrobiology/2021 10 27 - NASA Astrobiology - Takagi, Yuta, Flashtalk  Simulating the Origin of Cellularity &amp; Metabolism_PPyH87Lr8g0 - transcript (automated).pdf","Transcript Link")</f>
        <v>Transcript Link</v>
      </c>
      <c r="M172" s="2" t="str">
        <f>HYPERLINK("https://files.afu.se/Downloads/Transcripts/0%20-%20Government/USA%20-%20NASA%20Astrobiology/2021 10 27 - NASA Astrobiology - Takagi, Yuta, Flashtalk  Simulating the Origin of Cellularity &amp; Metabolism_PPyH87Lr8g0 - transcript (automated).pdf","Transcript Link")</f>
        <v>Transcript Link</v>
      </c>
    </row>
    <row r="173" ht="375" spans="1:13">
      <c r="A173" s="1" t="s">
        <v>402</v>
      </c>
      <c r="B173" s="1" t="s">
        <v>13</v>
      </c>
      <c r="C173" s="4" t="s">
        <v>612</v>
      </c>
      <c r="D173" s="1" t="s">
        <v>613</v>
      </c>
      <c r="E173" s="1" t="s">
        <v>405</v>
      </c>
      <c r="F173" s="4" t="s">
        <v>17</v>
      </c>
      <c r="G173" s="1" t="s">
        <v>18</v>
      </c>
      <c r="H173" s="1" t="s">
        <v>19</v>
      </c>
      <c r="I173" s="1" t="s">
        <v>20</v>
      </c>
      <c r="J173" s="1" t="s">
        <v>614</v>
      </c>
      <c r="K173" s="1" t="s">
        <v>22</v>
      </c>
      <c r="L173" s="1" t="str">
        <f>HYPERLINK("https://files.afu.se/Downloads/Transcripts/0%20-%20Government/USA%20-%20NASA%20Astrobiology/2021 10 27 - NASA Astrobiology - Deal, Alexandra  Water-Air Interfaces &amp; ester-mediated peptide bond formation_RiwxDMr0ev4 - transcript (automated).pdf","Transcript Link")</f>
        <v>Transcript Link</v>
      </c>
      <c r="M173" s="2" t="str">
        <f>HYPERLINK("https://files.afu.se/Downloads/Transcripts/0%20-%20Government/USA%20-%20NASA%20Astrobiology/2021 10 27 - NASA Astrobiology - Deal, Alexandra  Water-Air Interfaces &amp; ester-mediated peptide bond formation_RiwxDMr0ev4 - transcript (automated).pdf","Transcript Link")</f>
        <v>Transcript Link</v>
      </c>
    </row>
    <row r="174" ht="375" spans="1:13">
      <c r="A174" s="1" t="s">
        <v>402</v>
      </c>
      <c r="B174" s="1" t="s">
        <v>13</v>
      </c>
      <c r="C174" s="4" t="s">
        <v>615</v>
      </c>
      <c r="D174" s="1" t="s">
        <v>616</v>
      </c>
      <c r="E174" s="1" t="s">
        <v>405</v>
      </c>
      <c r="F174" s="4" t="s">
        <v>17</v>
      </c>
      <c r="G174" s="1" t="s">
        <v>18</v>
      </c>
      <c r="H174" s="1" t="s">
        <v>19</v>
      </c>
      <c r="I174" s="1" t="s">
        <v>20</v>
      </c>
      <c r="J174" s="1" t="s">
        <v>617</v>
      </c>
      <c r="K174" s="1" t="s">
        <v>22</v>
      </c>
      <c r="L174" s="1">
        <v>0</v>
      </c>
      <c r="M174" s="2">
        <v>0</v>
      </c>
    </row>
    <row r="175" ht="375" spans="1:13">
      <c r="A175" s="1" t="s">
        <v>402</v>
      </c>
      <c r="B175" s="1" t="s">
        <v>13</v>
      </c>
      <c r="C175" s="4" t="s">
        <v>618</v>
      </c>
      <c r="D175" s="1" t="s">
        <v>619</v>
      </c>
      <c r="E175" s="1" t="s">
        <v>405</v>
      </c>
      <c r="F175" s="4" t="s">
        <v>17</v>
      </c>
      <c r="G175" s="1" t="s">
        <v>18</v>
      </c>
      <c r="H175" s="1" t="s">
        <v>19</v>
      </c>
      <c r="I175" s="1" t="s">
        <v>20</v>
      </c>
      <c r="J175" s="1" t="s">
        <v>620</v>
      </c>
      <c r="K175" s="1" t="s">
        <v>22</v>
      </c>
      <c r="L175" s="1">
        <v>0</v>
      </c>
      <c r="M175" s="2">
        <v>0</v>
      </c>
    </row>
    <row r="176" ht="375" spans="1:13">
      <c r="A176" s="1" t="s">
        <v>402</v>
      </c>
      <c r="B176" s="1" t="s">
        <v>13</v>
      </c>
      <c r="C176" s="4" t="s">
        <v>621</v>
      </c>
      <c r="D176" s="1" t="s">
        <v>622</v>
      </c>
      <c r="E176" s="1" t="s">
        <v>405</v>
      </c>
      <c r="F176" s="4" t="s">
        <v>17</v>
      </c>
      <c r="G176" s="1" t="s">
        <v>18</v>
      </c>
      <c r="H176" s="1" t="s">
        <v>19</v>
      </c>
      <c r="I176" s="1" t="s">
        <v>20</v>
      </c>
      <c r="J176" s="1" t="s">
        <v>623</v>
      </c>
      <c r="K176" s="1" t="s">
        <v>22</v>
      </c>
      <c r="L176" s="1" t="str">
        <f>HYPERLINK("https://files.afu.se/Downloads/Transcripts/0%20-%20Government/USA%20-%20NASA%20Astrobiology/2021 10 27 - NASA Astrobiology - Payne, Devon, Flashtalk  Reductive Dissolution of Pyrite by Primitive Methanogens_XESz0gCuieA - transcript (automated).pdf","Transcript Link")</f>
        <v>Transcript Link</v>
      </c>
      <c r="M176" s="2" t="str">
        <f>HYPERLINK("https://files.afu.se/Downloads/Transcripts/0%20-%20Government/USA%20-%20NASA%20Astrobiology/2021 10 27 - NASA Astrobiology - Payne, Devon, Flashtalk  Reductive Dissolution of Pyrite by Primitive Methanogens_XESz0gCuieA - transcript (automated).pdf","Transcript Link")</f>
        <v>Transcript Link</v>
      </c>
    </row>
    <row r="177" ht="375" spans="1:13">
      <c r="A177" s="1" t="s">
        <v>402</v>
      </c>
      <c r="B177" s="1" t="s">
        <v>13</v>
      </c>
      <c r="C177" s="4" t="s">
        <v>624</v>
      </c>
      <c r="D177" s="1" t="s">
        <v>625</v>
      </c>
      <c r="E177" s="1" t="s">
        <v>405</v>
      </c>
      <c r="F177" s="4" t="s">
        <v>17</v>
      </c>
      <c r="G177" s="1" t="s">
        <v>18</v>
      </c>
      <c r="H177" s="1" t="s">
        <v>19</v>
      </c>
      <c r="I177" s="1" t="s">
        <v>20</v>
      </c>
      <c r="J177" s="1" t="s">
        <v>626</v>
      </c>
      <c r="K177" s="1" t="s">
        <v>22</v>
      </c>
      <c r="L177" s="1">
        <v>0</v>
      </c>
      <c r="M177" s="2">
        <v>0</v>
      </c>
    </row>
    <row r="178" ht="375" spans="1:13">
      <c r="A178" s="1" t="s">
        <v>402</v>
      </c>
      <c r="B178" s="1" t="s">
        <v>13</v>
      </c>
      <c r="C178" s="4" t="s">
        <v>627</v>
      </c>
      <c r="D178" s="1" t="s">
        <v>628</v>
      </c>
      <c r="E178" s="1" t="s">
        <v>405</v>
      </c>
      <c r="F178" s="4" t="s">
        <v>17</v>
      </c>
      <c r="G178" s="1" t="s">
        <v>18</v>
      </c>
      <c r="H178" s="1" t="s">
        <v>19</v>
      </c>
      <c r="I178" s="1" t="s">
        <v>20</v>
      </c>
      <c r="J178" s="1" t="s">
        <v>629</v>
      </c>
      <c r="K178" s="1" t="s">
        <v>22</v>
      </c>
      <c r="L178" s="1">
        <v>0</v>
      </c>
      <c r="M178" s="2">
        <v>0</v>
      </c>
    </row>
    <row r="179" ht="375" spans="1:13">
      <c r="A179" s="1" t="s">
        <v>402</v>
      </c>
      <c r="B179" s="1" t="s">
        <v>13</v>
      </c>
      <c r="C179" s="4" t="s">
        <v>630</v>
      </c>
      <c r="D179" s="1" t="s">
        <v>631</v>
      </c>
      <c r="E179" s="1" t="s">
        <v>405</v>
      </c>
      <c r="F179" s="4" t="s">
        <v>17</v>
      </c>
      <c r="G179" s="1" t="s">
        <v>18</v>
      </c>
      <c r="H179" s="1" t="s">
        <v>19</v>
      </c>
      <c r="I179" s="1" t="s">
        <v>20</v>
      </c>
      <c r="J179" s="1" t="s">
        <v>632</v>
      </c>
      <c r="K179" s="1" t="s">
        <v>22</v>
      </c>
      <c r="L179" s="1">
        <v>0</v>
      </c>
      <c r="M179" s="2">
        <v>0</v>
      </c>
    </row>
    <row r="180" ht="375" spans="1:13">
      <c r="A180" s="1" t="s">
        <v>402</v>
      </c>
      <c r="B180" s="1" t="s">
        <v>13</v>
      </c>
      <c r="C180" s="4" t="s">
        <v>633</v>
      </c>
      <c r="D180" s="1" t="s">
        <v>634</v>
      </c>
      <c r="E180" s="1" t="s">
        <v>405</v>
      </c>
      <c r="F180" s="4" t="s">
        <v>17</v>
      </c>
      <c r="G180" s="1" t="s">
        <v>18</v>
      </c>
      <c r="H180" s="1" t="s">
        <v>19</v>
      </c>
      <c r="I180" s="1" t="s">
        <v>20</v>
      </c>
      <c r="J180" s="1" t="s">
        <v>635</v>
      </c>
      <c r="K180" s="1" t="s">
        <v>22</v>
      </c>
      <c r="L180" s="1">
        <v>0</v>
      </c>
      <c r="M180" s="2">
        <v>0</v>
      </c>
    </row>
    <row r="181" ht="375" spans="1:13">
      <c r="A181" s="1" t="s">
        <v>402</v>
      </c>
      <c r="B181" s="1" t="s">
        <v>13</v>
      </c>
      <c r="C181" s="4" t="s">
        <v>636</v>
      </c>
      <c r="D181" s="1" t="s">
        <v>637</v>
      </c>
      <c r="E181" s="1" t="s">
        <v>405</v>
      </c>
      <c r="F181" s="4" t="s">
        <v>17</v>
      </c>
      <c r="G181" s="1" t="s">
        <v>18</v>
      </c>
      <c r="H181" s="1" t="s">
        <v>19</v>
      </c>
      <c r="I181" s="1" t="s">
        <v>20</v>
      </c>
      <c r="J181" s="1" t="s">
        <v>638</v>
      </c>
      <c r="K181" s="1" t="s">
        <v>22</v>
      </c>
      <c r="L181" s="1">
        <v>0</v>
      </c>
      <c r="M181" s="2">
        <v>0</v>
      </c>
    </row>
    <row r="182" ht="375" spans="1:13">
      <c r="A182" s="1" t="s">
        <v>402</v>
      </c>
      <c r="B182" s="1" t="s">
        <v>13</v>
      </c>
      <c r="C182" s="4" t="s">
        <v>639</v>
      </c>
      <c r="D182" s="1" t="s">
        <v>640</v>
      </c>
      <c r="E182" s="1" t="s">
        <v>405</v>
      </c>
      <c r="F182" s="4" t="s">
        <v>17</v>
      </c>
      <c r="G182" s="1" t="s">
        <v>18</v>
      </c>
      <c r="H182" s="1" t="s">
        <v>19</v>
      </c>
      <c r="I182" s="1" t="s">
        <v>20</v>
      </c>
      <c r="J182" s="1" t="s">
        <v>641</v>
      </c>
      <c r="K182" s="1" t="s">
        <v>22</v>
      </c>
      <c r="L182" s="1">
        <v>0</v>
      </c>
      <c r="M182" s="2">
        <v>0</v>
      </c>
    </row>
    <row r="183" ht="375" spans="1:13">
      <c r="A183" s="1" t="s">
        <v>402</v>
      </c>
      <c r="B183" s="1" t="s">
        <v>13</v>
      </c>
      <c r="C183" s="4" t="s">
        <v>642</v>
      </c>
      <c r="D183" s="1" t="s">
        <v>643</v>
      </c>
      <c r="E183" s="1" t="s">
        <v>405</v>
      </c>
      <c r="F183" s="4" t="s">
        <v>17</v>
      </c>
      <c r="G183" s="1" t="s">
        <v>18</v>
      </c>
      <c r="H183" s="1" t="s">
        <v>19</v>
      </c>
      <c r="I183" s="1" t="s">
        <v>20</v>
      </c>
      <c r="J183" s="1" t="s">
        <v>644</v>
      </c>
      <c r="K183" s="1" t="s">
        <v>22</v>
      </c>
      <c r="L183" s="1" t="str">
        <f>HYPERLINK("https://files.afu.se/Downloads/Transcripts/0%20-%20Government/USA%20-%20NASA%20Astrobiology/2021 10 27 - NASA Astrobiology - Joshi, Manesh, Flashtalk  Spontaneous emergence of membrane-forming protoamphiphiles..._rwlZO86_dLU - transcript (automated).pdf","Transcript Link")</f>
        <v>Transcript Link</v>
      </c>
      <c r="M183" s="2" t="str">
        <f>HYPERLINK("https://files.afu.se/Downloads/Transcripts/0%20-%20Government/USA%20-%20NASA%20Astrobiology/2021 10 27 - NASA Astrobiology - Joshi, Manesh, Flashtalk  Spontaneous emergence of membrane-forming protoamphiphiles..._rwlZO86_dLU - transcript (automated).pdf","Transcript Link")</f>
        <v>Transcript Link</v>
      </c>
    </row>
    <row r="184" ht="375" spans="1:13">
      <c r="A184" s="1" t="s">
        <v>402</v>
      </c>
      <c r="B184" s="1" t="s">
        <v>13</v>
      </c>
      <c r="C184" s="4" t="s">
        <v>645</v>
      </c>
      <c r="D184" s="1" t="s">
        <v>646</v>
      </c>
      <c r="E184" s="1" t="s">
        <v>405</v>
      </c>
      <c r="F184" s="4" t="s">
        <v>17</v>
      </c>
      <c r="G184" s="1" t="s">
        <v>18</v>
      </c>
      <c r="H184" s="1" t="s">
        <v>19</v>
      </c>
      <c r="I184" s="1" t="s">
        <v>20</v>
      </c>
      <c r="J184" s="1" t="s">
        <v>647</v>
      </c>
      <c r="K184" s="1" t="s">
        <v>22</v>
      </c>
      <c r="L184" s="1">
        <v>0</v>
      </c>
      <c r="M184" s="2">
        <v>0</v>
      </c>
    </row>
    <row r="185" ht="375" spans="1:13">
      <c r="A185" s="1" t="s">
        <v>402</v>
      </c>
      <c r="B185" s="1" t="s">
        <v>13</v>
      </c>
      <c r="C185" s="4" t="s">
        <v>648</v>
      </c>
      <c r="D185" s="1" t="s">
        <v>649</v>
      </c>
      <c r="E185" s="1" t="s">
        <v>405</v>
      </c>
      <c r="F185" s="4" t="s">
        <v>17</v>
      </c>
      <c r="G185" s="1" t="s">
        <v>18</v>
      </c>
      <c r="H185" s="1" t="s">
        <v>19</v>
      </c>
      <c r="I185" s="1" t="s">
        <v>20</v>
      </c>
      <c r="J185" s="1" t="s">
        <v>650</v>
      </c>
      <c r="K185" s="1" t="s">
        <v>22</v>
      </c>
      <c r="L185" s="1">
        <v>0</v>
      </c>
      <c r="M185" s="2">
        <v>0</v>
      </c>
    </row>
    <row r="186" ht="375" spans="1:13">
      <c r="A186" s="1" t="s">
        <v>402</v>
      </c>
      <c r="B186" s="1" t="s">
        <v>13</v>
      </c>
      <c r="C186" s="4" t="s">
        <v>651</v>
      </c>
      <c r="D186" s="1" t="s">
        <v>652</v>
      </c>
      <c r="E186" s="1" t="s">
        <v>405</v>
      </c>
      <c r="F186" s="4" t="s">
        <v>17</v>
      </c>
      <c r="G186" s="1" t="s">
        <v>18</v>
      </c>
      <c r="H186" s="1" t="s">
        <v>19</v>
      </c>
      <c r="I186" s="1" t="s">
        <v>20</v>
      </c>
      <c r="J186" s="1" t="s">
        <v>653</v>
      </c>
      <c r="K186" s="1" t="s">
        <v>22</v>
      </c>
      <c r="L186" s="1" t="str">
        <f>HYPERLINK("https://files.afu.se/Downloads/Transcripts/0%20-%20Government/USA%20-%20NASA%20Astrobiology/2021 10 27 - NASA Astrobiology - Iakubivskyi, Iaroslav, Flashtalk  OPIC instrument on Comet Interceptor mission_AOQ6D7lDunQ - transcript (automated).pdf","Transcript Link")</f>
        <v>Transcript Link</v>
      </c>
      <c r="M186" s="2" t="str">
        <f>HYPERLINK("https://files.afu.se/Downloads/Transcripts/0%20-%20Government/USA%20-%20NASA%20Astrobiology/2021 10 27 - NASA Astrobiology - Iakubivskyi, Iaroslav, Flashtalk  OPIC instrument on Comet Interceptor mission_AOQ6D7lDunQ - transcript (automated).pdf","Transcript Link")</f>
        <v>Transcript Link</v>
      </c>
    </row>
    <row r="187" ht="195" spans="1:13">
      <c r="A187" s="1" t="s">
        <v>402</v>
      </c>
      <c r="B187" s="1" t="s">
        <v>13</v>
      </c>
      <c r="C187" s="4" t="s">
        <v>654</v>
      </c>
      <c r="D187" s="1" t="s">
        <v>655</v>
      </c>
      <c r="E187" s="1" t="s">
        <v>656</v>
      </c>
      <c r="F187" s="4" t="s">
        <v>17</v>
      </c>
      <c r="G187" s="1" t="s">
        <v>18</v>
      </c>
      <c r="H187" s="1" t="s">
        <v>19</v>
      </c>
      <c r="I187" s="1" t="s">
        <v>20</v>
      </c>
      <c r="J187" s="1" t="s">
        <v>657</v>
      </c>
      <c r="K187" s="1" t="s">
        <v>22</v>
      </c>
      <c r="L187" s="1" t="str">
        <f>HYPERLINK("https://files.afu.se/Downloads/Transcripts/0%20-%20Government/USA%20-%20NASA%20Astrobiology/2021 10 27 - NASA Astrobiology - AbGradCon 2021  Welcome to GatherTown!_LL5XEs_YgK8 - transcript (automated).pdf","Transcript Link")</f>
        <v>Transcript Link</v>
      </c>
      <c r="M187" s="2" t="str">
        <f>HYPERLINK("https://files.afu.se/Downloads/Transcripts/0%20-%20Government/USA%20-%20NASA%20Astrobiology/2021 10 27 - NASA Astrobiology - AbGradCon 2021  Welcome to GatherTown!_LL5XEs_YgK8 - transcript (automated).pdf","Transcript Link")</f>
        <v>Transcript Link</v>
      </c>
    </row>
    <row r="188" ht="375" spans="1:13">
      <c r="A188" s="1" t="s">
        <v>402</v>
      </c>
      <c r="B188" s="1" t="s">
        <v>13</v>
      </c>
      <c r="C188" s="4" t="s">
        <v>658</v>
      </c>
      <c r="D188" s="1" t="s">
        <v>659</v>
      </c>
      <c r="E188" s="1" t="s">
        <v>405</v>
      </c>
      <c r="F188" s="4" t="s">
        <v>17</v>
      </c>
      <c r="G188" s="1" t="s">
        <v>18</v>
      </c>
      <c r="H188" s="1" t="s">
        <v>19</v>
      </c>
      <c r="I188" s="1" t="s">
        <v>20</v>
      </c>
      <c r="J188" s="1" t="s">
        <v>660</v>
      </c>
      <c r="K188" s="1" t="s">
        <v>22</v>
      </c>
      <c r="L188" s="1">
        <v>0</v>
      </c>
      <c r="M188" s="2">
        <v>0</v>
      </c>
    </row>
    <row r="189" ht="375" spans="1:13">
      <c r="A189" s="1" t="s">
        <v>402</v>
      </c>
      <c r="B189" s="1" t="s">
        <v>13</v>
      </c>
      <c r="C189" s="4" t="s">
        <v>661</v>
      </c>
      <c r="D189" s="1" t="s">
        <v>662</v>
      </c>
      <c r="E189" s="1" t="s">
        <v>405</v>
      </c>
      <c r="F189" s="4" t="s">
        <v>17</v>
      </c>
      <c r="G189" s="1" t="s">
        <v>18</v>
      </c>
      <c r="H189" s="1" t="s">
        <v>19</v>
      </c>
      <c r="I189" s="1" t="s">
        <v>20</v>
      </c>
      <c r="J189" s="1" t="s">
        <v>663</v>
      </c>
      <c r="K189" s="1" t="s">
        <v>22</v>
      </c>
      <c r="L189" s="1">
        <v>0</v>
      </c>
      <c r="M189" s="2">
        <v>0</v>
      </c>
    </row>
    <row r="190" ht="375" spans="1:13">
      <c r="A190" s="1" t="s">
        <v>402</v>
      </c>
      <c r="B190" s="1" t="s">
        <v>13</v>
      </c>
      <c r="C190" s="4" t="s">
        <v>664</v>
      </c>
      <c r="D190" s="1" t="s">
        <v>665</v>
      </c>
      <c r="E190" s="1" t="s">
        <v>405</v>
      </c>
      <c r="F190" s="4" t="s">
        <v>17</v>
      </c>
      <c r="G190" s="1" t="s">
        <v>18</v>
      </c>
      <c r="H190" s="1" t="s">
        <v>19</v>
      </c>
      <c r="I190" s="1" t="s">
        <v>20</v>
      </c>
      <c r="J190" s="1" t="s">
        <v>666</v>
      </c>
      <c r="K190" s="1" t="s">
        <v>22</v>
      </c>
      <c r="L190" s="1">
        <v>0</v>
      </c>
      <c r="M190" s="2">
        <v>0</v>
      </c>
    </row>
    <row r="191" ht="195" spans="1:13">
      <c r="A191" s="1" t="s">
        <v>402</v>
      </c>
      <c r="B191" s="1" t="s">
        <v>13</v>
      </c>
      <c r="C191" s="4" t="s">
        <v>667</v>
      </c>
      <c r="D191" s="1" t="s">
        <v>668</v>
      </c>
      <c r="F191" s="4" t="s">
        <v>17</v>
      </c>
      <c r="G191" s="1" t="s">
        <v>18</v>
      </c>
      <c r="H191" s="1" t="s">
        <v>19</v>
      </c>
      <c r="I191" s="1" t="s">
        <v>20</v>
      </c>
      <c r="J191" s="1" t="s">
        <v>669</v>
      </c>
      <c r="K191" s="1" t="s">
        <v>22</v>
      </c>
      <c r="L191" s="1" t="str">
        <f>HYPERLINK("https://files.afu.se/Downloads/Transcripts/0%20-%20Government/USA%20-%20NASA%20Astrobiology/2021 10 27 - NASA Astrobiology - Roche, Tyler, Flashtalk  Ketoses &amp; the nature of Prebiotic Sugar-Forming Reactions_fVZaOfYDK7Q - transcript (automated).pdf","Transcript Link")</f>
        <v>Transcript Link</v>
      </c>
      <c r="M191" s="2" t="str">
        <f>HYPERLINK("https://files.afu.se/Downloads/Transcripts/0%20-%20Government/USA%20-%20NASA%20Astrobiology/2021 10 27 - NASA Astrobiology - Roche, Tyler, Flashtalk  Ketoses &amp; the nature of Prebiotic Sugar-Forming Reactions_fVZaOfYDK7Q - transcript (automated).pdf","Transcript Link")</f>
        <v>Transcript Link</v>
      </c>
    </row>
    <row r="192" ht="375" spans="1:13">
      <c r="A192" s="1" t="s">
        <v>402</v>
      </c>
      <c r="B192" s="1" t="s">
        <v>13</v>
      </c>
      <c r="C192" s="4" t="s">
        <v>670</v>
      </c>
      <c r="D192" s="1" t="s">
        <v>671</v>
      </c>
      <c r="E192" s="1" t="s">
        <v>405</v>
      </c>
      <c r="F192" s="4" t="s">
        <v>17</v>
      </c>
      <c r="G192" s="1" t="s">
        <v>18</v>
      </c>
      <c r="H192" s="1" t="s">
        <v>19</v>
      </c>
      <c r="I192" s="1" t="s">
        <v>20</v>
      </c>
      <c r="J192" s="1" t="s">
        <v>672</v>
      </c>
      <c r="K192" s="1" t="s">
        <v>22</v>
      </c>
      <c r="L192" s="1" t="str">
        <f>HYPERLINK("https://files.afu.se/Downloads/Transcripts/0%20-%20Government/USA%20-%20NASA%20Astrobiology/2021 10 27 - NASA Astrobiology - Matange, Kavita, Flashtalk  Characterization of the Minimum Ribosome_vXNWB3H7taU - transcript (automated).pdf","Transcript Link")</f>
        <v>Transcript Link</v>
      </c>
      <c r="M192" s="2" t="str">
        <f>HYPERLINK("https://files.afu.se/Downloads/Transcripts/0%20-%20Government/USA%20-%20NASA%20Astrobiology/2021 10 27 - NASA Astrobiology - Matange, Kavita, Flashtalk  Characterization of the Minimum Ribosome_vXNWB3H7taU - transcript (automated).pdf","Transcript Link")</f>
        <v>Transcript Link</v>
      </c>
    </row>
    <row r="193" ht="375" spans="1:13">
      <c r="A193" s="1" t="s">
        <v>402</v>
      </c>
      <c r="B193" s="1" t="s">
        <v>13</v>
      </c>
      <c r="C193" s="4" t="s">
        <v>673</v>
      </c>
      <c r="D193" s="1" t="s">
        <v>674</v>
      </c>
      <c r="E193" s="1" t="s">
        <v>405</v>
      </c>
      <c r="F193" s="4" t="s">
        <v>17</v>
      </c>
      <c r="G193" s="1" t="s">
        <v>18</v>
      </c>
      <c r="H193" s="1" t="s">
        <v>19</v>
      </c>
      <c r="I193" s="1" t="s">
        <v>20</v>
      </c>
      <c r="J193" s="1" t="s">
        <v>675</v>
      </c>
      <c r="K193" s="1" t="s">
        <v>22</v>
      </c>
      <c r="L193" s="1">
        <v>0</v>
      </c>
      <c r="M193" s="2">
        <v>0</v>
      </c>
    </row>
    <row r="194" ht="375" spans="1:13">
      <c r="A194" s="1" t="s">
        <v>402</v>
      </c>
      <c r="B194" s="1" t="s">
        <v>13</v>
      </c>
      <c r="C194" s="4" t="s">
        <v>676</v>
      </c>
      <c r="D194" s="1" t="s">
        <v>677</v>
      </c>
      <c r="E194" s="1" t="s">
        <v>565</v>
      </c>
      <c r="F194" s="4" t="s">
        <v>17</v>
      </c>
      <c r="G194" s="1" t="s">
        <v>18</v>
      </c>
      <c r="H194" s="1" t="s">
        <v>19</v>
      </c>
      <c r="I194" s="1" t="s">
        <v>20</v>
      </c>
      <c r="J194" s="1" t="s">
        <v>678</v>
      </c>
      <c r="K194" s="1" t="s">
        <v>22</v>
      </c>
      <c r="L194" s="1" t="str">
        <f>HYPERLINK("https://files.afu.se/Downloads/Transcripts/0%20-%20Government/USA%20-%20NASA%20Astrobiology/2021 10 27 - NASA Astrobiology - Watanabe, Yasuto  Behavior of Earth-like planets with marine biosphere_7lkb7eK_XqQ - transcript (automated).pdf","Transcript Link")</f>
        <v>Transcript Link</v>
      </c>
      <c r="M194" s="2" t="str">
        <f>HYPERLINK("https://files.afu.se/Downloads/Transcripts/0%20-%20Government/USA%20-%20NASA%20Astrobiology/2021 10 27 - NASA Astrobiology - Watanabe, Yasuto  Behavior of Earth-like planets with marine biosphere_7lkb7eK_XqQ - transcript (automated).pdf","Transcript Link")</f>
        <v>Transcript Link</v>
      </c>
    </row>
    <row r="195" ht="375" spans="1:13">
      <c r="A195" s="1" t="s">
        <v>402</v>
      </c>
      <c r="B195" s="1" t="s">
        <v>13</v>
      </c>
      <c r="C195" s="4" t="s">
        <v>679</v>
      </c>
      <c r="D195" s="1" t="s">
        <v>680</v>
      </c>
      <c r="E195" s="1" t="s">
        <v>405</v>
      </c>
      <c r="F195" s="4" t="s">
        <v>17</v>
      </c>
      <c r="G195" s="1" t="s">
        <v>18</v>
      </c>
      <c r="H195" s="1" t="s">
        <v>19</v>
      </c>
      <c r="I195" s="1" t="s">
        <v>20</v>
      </c>
      <c r="J195" s="1" t="s">
        <v>681</v>
      </c>
      <c r="K195" s="1" t="s">
        <v>22</v>
      </c>
      <c r="L195" s="1">
        <v>0</v>
      </c>
      <c r="M195" s="2">
        <v>0</v>
      </c>
    </row>
    <row r="196" ht="375" spans="1:13">
      <c r="A196" s="1" t="s">
        <v>402</v>
      </c>
      <c r="B196" s="1" t="s">
        <v>13</v>
      </c>
      <c r="C196" s="4" t="s">
        <v>682</v>
      </c>
      <c r="D196" s="1" t="s">
        <v>683</v>
      </c>
      <c r="E196" s="1" t="s">
        <v>405</v>
      </c>
      <c r="F196" s="4" t="s">
        <v>17</v>
      </c>
      <c r="G196" s="1" t="s">
        <v>18</v>
      </c>
      <c r="H196" s="1" t="s">
        <v>19</v>
      </c>
      <c r="I196" s="1" t="s">
        <v>20</v>
      </c>
      <c r="J196" s="1" t="s">
        <v>684</v>
      </c>
      <c r="K196" s="1" t="s">
        <v>22</v>
      </c>
      <c r="L196" s="1" t="str">
        <f>HYPERLINK("https://files.afu.se/Downloads/Transcripts/0%20-%20Government/USA%20-%20NASA%20Astrobiology/2021 10 27 - NASA Astrobiology - Poudel, Saroj, Flashtalk  Reconstructing primordial hydrogenase__4acUkXra9o - transcript (automated).pdf","Transcript Link")</f>
        <v>Transcript Link</v>
      </c>
      <c r="M196" s="2" t="str">
        <f>HYPERLINK("https://files.afu.se/Downloads/Transcripts/0%20-%20Government/USA%20-%20NASA%20Astrobiology/2021 10 27 - NASA Astrobiology - Poudel, Saroj, Flashtalk  Reconstructing primordial hydrogenase__4acUkXra9o - transcript (automated).pdf","Transcript Link")</f>
        <v>Transcript Link</v>
      </c>
    </row>
    <row r="197" ht="375" spans="1:13">
      <c r="A197" s="1" t="s">
        <v>402</v>
      </c>
      <c r="B197" s="1" t="s">
        <v>13</v>
      </c>
      <c r="C197" s="4" t="s">
        <v>685</v>
      </c>
      <c r="D197" s="1" t="s">
        <v>686</v>
      </c>
      <c r="E197" s="1" t="s">
        <v>405</v>
      </c>
      <c r="F197" s="4" t="s">
        <v>17</v>
      </c>
      <c r="G197" s="1" t="s">
        <v>18</v>
      </c>
      <c r="H197" s="1" t="s">
        <v>19</v>
      </c>
      <c r="I197" s="1" t="s">
        <v>20</v>
      </c>
      <c r="J197" s="1" t="s">
        <v>687</v>
      </c>
      <c r="K197" s="1" t="s">
        <v>22</v>
      </c>
      <c r="L197" s="1" t="str">
        <f>HYPERLINK("https://files.afu.se/Downloads/Transcripts/0%20-%20Government/USA%20-%20NASA%20Astrobiology/2021 10 27 - NASA Astrobiology - Roussel, Anais  Biomarker Preservation on the Irradiated Martian Surface_estwHtAdbo8 - transcript (automated).pdf","Transcript Link")</f>
        <v>Transcript Link</v>
      </c>
      <c r="M197" s="2" t="str">
        <f>HYPERLINK("https://files.afu.se/Downloads/Transcripts/0%20-%20Government/USA%20-%20NASA%20Astrobiology/2021 10 27 - NASA Astrobiology - Roussel, Anais  Biomarker Preservation on the Irradiated Martian Surface_estwHtAdbo8 - transcript (automated).pdf","Transcript Link")</f>
        <v>Transcript Link</v>
      </c>
    </row>
    <row r="198" ht="375" spans="1:13">
      <c r="A198" s="1" t="s">
        <v>402</v>
      </c>
      <c r="B198" s="1" t="s">
        <v>13</v>
      </c>
      <c r="C198" s="4" t="s">
        <v>688</v>
      </c>
      <c r="D198" s="1" t="s">
        <v>689</v>
      </c>
      <c r="E198" s="1" t="s">
        <v>405</v>
      </c>
      <c r="F198" s="4" t="s">
        <v>17</v>
      </c>
      <c r="G198" s="1" t="s">
        <v>18</v>
      </c>
      <c r="H198" s="1" t="s">
        <v>19</v>
      </c>
      <c r="I198" s="1" t="s">
        <v>20</v>
      </c>
      <c r="J198" s="1" t="s">
        <v>690</v>
      </c>
      <c r="K198" s="1" t="s">
        <v>22</v>
      </c>
      <c r="L198" s="1">
        <v>0</v>
      </c>
      <c r="M198" s="2">
        <v>0</v>
      </c>
    </row>
    <row r="199" ht="375" spans="1:13">
      <c r="A199" s="1" t="s">
        <v>402</v>
      </c>
      <c r="B199" s="1" t="s">
        <v>13</v>
      </c>
      <c r="C199" s="4" t="s">
        <v>691</v>
      </c>
      <c r="D199" s="1" t="s">
        <v>692</v>
      </c>
      <c r="E199" s="1" t="s">
        <v>405</v>
      </c>
      <c r="F199" s="4" t="s">
        <v>17</v>
      </c>
      <c r="G199" s="1" t="s">
        <v>18</v>
      </c>
      <c r="H199" s="1" t="s">
        <v>19</v>
      </c>
      <c r="I199" s="1" t="s">
        <v>20</v>
      </c>
      <c r="J199" s="1" t="s">
        <v>693</v>
      </c>
      <c r="K199" s="1" t="s">
        <v>22</v>
      </c>
      <c r="L199" s="1">
        <v>0</v>
      </c>
      <c r="M199" s="2">
        <v>0</v>
      </c>
    </row>
    <row r="200" ht="409.5" spans="1:13">
      <c r="A200" s="1" t="s">
        <v>402</v>
      </c>
      <c r="B200" s="1" t="s">
        <v>13</v>
      </c>
      <c r="C200" s="4" t="s">
        <v>694</v>
      </c>
      <c r="D200" s="1" t="s">
        <v>695</v>
      </c>
      <c r="E200" s="1" t="s">
        <v>696</v>
      </c>
      <c r="F200" s="4" t="s">
        <v>17</v>
      </c>
      <c r="G200" s="1" t="s">
        <v>18</v>
      </c>
      <c r="H200" s="1" t="s">
        <v>19</v>
      </c>
      <c r="I200" s="1" t="s">
        <v>20</v>
      </c>
      <c r="J200" s="1" t="s">
        <v>697</v>
      </c>
      <c r="K200" s="1" t="s">
        <v>22</v>
      </c>
      <c r="L200" s="1" t="str">
        <f>HYPERLINK("https://files.afu.se/Downloads/Transcripts/0%20-%20Government/USA%20-%20NASA%20Astrobiology/2021 10 27 - NASA Astrobiology - NASA Workshop Without Walls  Serpentinizing Systems Science (Day 3)_ImzCAlkOnoE - transcript (automated).pdf","Transcript Link")</f>
        <v>Transcript Link</v>
      </c>
      <c r="M200" s="2" t="str">
        <f>HYPERLINK("https://files.afu.se/Downloads/Transcripts/0%20-%20Government/USA%20-%20NASA%20Astrobiology/2021 10 27 - NASA Astrobiology - NASA Workshop Without Walls  Serpentinizing Systems Science (Day 3)_ImzCAlkOnoE - transcript (automated).pdf","Transcript Link")</f>
        <v>Transcript Link</v>
      </c>
    </row>
    <row r="201" ht="409.5" spans="1:13">
      <c r="A201" s="1" t="s">
        <v>402</v>
      </c>
      <c r="B201" s="1" t="s">
        <v>13</v>
      </c>
      <c r="C201" s="4" t="s">
        <v>698</v>
      </c>
      <c r="D201" s="1" t="s">
        <v>699</v>
      </c>
      <c r="E201" s="1" t="s">
        <v>696</v>
      </c>
      <c r="F201" s="4" t="s">
        <v>17</v>
      </c>
      <c r="G201" s="1" t="s">
        <v>18</v>
      </c>
      <c r="H201" s="1" t="s">
        <v>19</v>
      </c>
      <c r="I201" s="1" t="s">
        <v>20</v>
      </c>
      <c r="J201" s="1" t="s">
        <v>700</v>
      </c>
      <c r="K201" s="1" t="s">
        <v>22</v>
      </c>
      <c r="L201" s="1" t="str">
        <f>HYPERLINK("https://files.afu.se/Downloads/Transcripts/0%20-%20Government/USA%20-%20NASA%20Astrobiology/2021 10 27 - NASA Astrobiology - NASA Workshop Without Walls  Serpentinizing Systems Science (Day 1)_Pb1YTTzQcNI - transcript (automated).pdf","Transcript Link")</f>
        <v>Transcript Link</v>
      </c>
      <c r="M201" s="2" t="str">
        <f>HYPERLINK("https://files.afu.se/Downloads/Transcripts/0%20-%20Government/USA%20-%20NASA%20Astrobiology/2021 10 27 - NASA Astrobiology - NASA Workshop Without Walls  Serpentinizing Systems Science (Day 1)_Pb1YTTzQcNI - transcript (automated).pdf","Transcript Link")</f>
        <v>Transcript Link</v>
      </c>
    </row>
    <row r="202" ht="409.5" spans="1:13">
      <c r="A202" s="1" t="s">
        <v>402</v>
      </c>
      <c r="B202" s="1" t="s">
        <v>13</v>
      </c>
      <c r="C202" s="4" t="s">
        <v>701</v>
      </c>
      <c r="D202" s="1" t="s">
        <v>702</v>
      </c>
      <c r="E202" s="1" t="s">
        <v>696</v>
      </c>
      <c r="F202" s="4" t="s">
        <v>17</v>
      </c>
      <c r="G202" s="1" t="s">
        <v>18</v>
      </c>
      <c r="H202" s="1" t="s">
        <v>19</v>
      </c>
      <c r="I202" s="1" t="s">
        <v>20</v>
      </c>
      <c r="J202" s="1" t="s">
        <v>703</v>
      </c>
      <c r="K202" s="1" t="s">
        <v>22</v>
      </c>
      <c r="L202" s="1" t="str">
        <f>HYPERLINK("https://files.afu.se/Downloads/Transcripts/0%20-%20Government/USA%20-%20NASA%20Astrobiology/2021 10 27 - NASA Astrobiology - NASA Workshop Without Walls  Serpentinizing Systems Science (Day 2)_UWx4NeUnbSs - transcript (automated).pdf","Transcript Link")</f>
        <v>Transcript Link</v>
      </c>
      <c r="M202" s="2" t="str">
        <f>HYPERLINK("https://files.afu.se/Downloads/Transcripts/0%20-%20Government/USA%20-%20NASA%20Astrobiology/2021 10 27 - NASA Astrobiology - NASA Workshop Without Walls  Serpentinizing Systems Science (Day 2)_UWx4NeUnbSs - transcript (automated).pdf","Transcript Link")</f>
        <v>Transcript Link</v>
      </c>
    </row>
    <row r="203" ht="409.5" spans="1:13">
      <c r="A203" s="1" t="s">
        <v>704</v>
      </c>
      <c r="B203" s="1" t="s">
        <v>13</v>
      </c>
      <c r="C203" s="4" t="s">
        <v>705</v>
      </c>
      <c r="D203" s="1" t="s">
        <v>706</v>
      </c>
      <c r="E203" s="1" t="s">
        <v>707</v>
      </c>
      <c r="F203" s="4" t="s">
        <v>17</v>
      </c>
      <c r="G203" s="1" t="s">
        <v>18</v>
      </c>
      <c r="H203" s="1" t="s">
        <v>19</v>
      </c>
      <c r="I203" s="1" t="s">
        <v>20</v>
      </c>
      <c r="J203" s="1" t="s">
        <v>708</v>
      </c>
      <c r="K203" s="1" t="s">
        <v>22</v>
      </c>
      <c r="L203" s="1" t="str">
        <f>HYPERLINK("https://files.afu.se/Downloads/Transcripts/0%20-%20Government/USA%20-%20NASA%20Astrobiology/2021 10 20 - NASA Astrobiology - NASA Workshop Without Walls  Astrovirology (Day 2)_HR7IB4Dho4I - transcript (automated).pdf","Transcript Link")</f>
        <v>Transcript Link</v>
      </c>
      <c r="M203" s="2" t="str">
        <f>HYPERLINK("https://files.afu.se/Downloads/Transcripts/0%20-%20Government/USA%20-%20NASA%20Astrobiology/2021 10 20 - NASA Astrobiology - NASA Workshop Without Walls  Astrovirology (Day 2)_HR7IB4Dho4I - transcript (automated).pdf","Transcript Link")</f>
        <v>Transcript Link</v>
      </c>
    </row>
    <row r="204" ht="409.5" spans="1:13">
      <c r="A204" s="1" t="s">
        <v>704</v>
      </c>
      <c r="B204" s="1" t="s">
        <v>13</v>
      </c>
      <c r="C204" s="4" t="s">
        <v>709</v>
      </c>
      <c r="D204" s="1" t="s">
        <v>710</v>
      </c>
      <c r="E204" s="1" t="s">
        <v>707</v>
      </c>
      <c r="F204" s="4" t="s">
        <v>17</v>
      </c>
      <c r="G204" s="1" t="s">
        <v>18</v>
      </c>
      <c r="H204" s="1" t="s">
        <v>19</v>
      </c>
      <c r="I204" s="1" t="s">
        <v>20</v>
      </c>
      <c r="J204" s="1" t="s">
        <v>711</v>
      </c>
      <c r="K204" s="1" t="s">
        <v>22</v>
      </c>
      <c r="L204" s="1" t="str">
        <f>HYPERLINK("https://files.afu.se/Downloads/Transcripts/0%20-%20Government/USA%20-%20NASA%20Astrobiology/2021 10 20 - NASA Astrobiology - NASA Workshop Without Walls  Astrovirology (Day 1)_pG5lQvciGpo - transcript (automated).pdf","Transcript Link")</f>
        <v>Transcript Link</v>
      </c>
      <c r="M204" s="2" t="str">
        <f>HYPERLINK("https://files.afu.se/Downloads/Transcripts/0%20-%20Government/USA%20-%20NASA%20Astrobiology/2021 10 20 - NASA Astrobiology - NASA Workshop Without Walls  Astrovirology (Day 1)_pG5lQvciGpo - transcript (automated).pdf","Transcript Link")</f>
        <v>Transcript Link</v>
      </c>
    </row>
    <row r="205" ht="409.5" spans="1:13">
      <c r="A205" s="1" t="s">
        <v>712</v>
      </c>
      <c r="B205" s="1" t="s">
        <v>13</v>
      </c>
      <c r="C205" s="4" t="s">
        <v>713</v>
      </c>
      <c r="D205" s="1" t="s">
        <v>714</v>
      </c>
      <c r="E205" s="1" t="s">
        <v>715</v>
      </c>
      <c r="F205" s="4" t="s">
        <v>17</v>
      </c>
      <c r="G205" s="1" t="s">
        <v>18</v>
      </c>
      <c r="H205" s="1" t="s">
        <v>19</v>
      </c>
      <c r="I205" s="1" t="s">
        <v>20</v>
      </c>
      <c r="J205" s="1" t="s">
        <v>716</v>
      </c>
      <c r="K205" s="1" t="s">
        <v>22</v>
      </c>
      <c r="L205" s="1" t="str">
        <f>HYPERLINK("https://files.afu.se/Downloads/Transcripts/0%20-%20Government/USA%20-%20NASA%20Astrobiology/2021 10 04 - NASA Astrobiology - Cataloguing Habitable Worlds &amp; the Future of Arecibo with Prof. Abel Mendez!_xw9C5OaW4Pk - transcript (automated).pdf","Transcript Link")</f>
        <v>Transcript Link</v>
      </c>
      <c r="M205" s="2" t="str">
        <f>HYPERLINK("https://files.afu.se/Downloads/Transcripts/0%20-%20Government/USA%20-%20NASA%20Astrobiology/2021 10 04 - NASA Astrobiology - Cataloguing Habitable Worlds &amp; the Future of Arecibo with Prof. Abel Mendez!_xw9C5OaW4Pk - transcript (automated).pdf","Transcript Link")</f>
        <v>Transcript Link</v>
      </c>
    </row>
    <row r="206" ht="315" spans="1:13">
      <c r="A206" s="1" t="s">
        <v>717</v>
      </c>
      <c r="B206" s="1" t="s">
        <v>13</v>
      </c>
      <c r="C206" s="4" t="s">
        <v>718</v>
      </c>
      <c r="D206" s="1" t="s">
        <v>719</v>
      </c>
      <c r="E206" s="1" t="s">
        <v>720</v>
      </c>
      <c r="F206" s="4" t="s">
        <v>17</v>
      </c>
      <c r="G206" s="1" t="s">
        <v>18</v>
      </c>
      <c r="H206" s="1" t="s">
        <v>19</v>
      </c>
      <c r="I206" s="1" t="s">
        <v>20</v>
      </c>
      <c r="J206" s="1" t="s">
        <v>721</v>
      </c>
      <c r="K206" s="1" t="s">
        <v>22</v>
      </c>
      <c r="L206" s="1" t="str">
        <f>HYPERLINK("https://files.afu.se/Downloads/Transcripts/0%20-%20Government/USA%20-%20NASA%20Astrobiology/2021 09 02 - NASA Astrobiology - Universal Life Detection  Astrobiology &amp; Assembly Theory_FMKPz1tuv10 - transcript (automated).pdf","Transcript Link")</f>
        <v>Transcript Link</v>
      </c>
      <c r="M206" s="2" t="str">
        <f>HYPERLINK("https://files.afu.se/Downloads/Transcripts/0%20-%20Government/USA%20-%20NASA%20Astrobiology/2021 09 02 - NASA Astrobiology - Universal Life Detection  Astrobiology &amp; Assembly Theory_FMKPz1tuv10 - transcript (automated).pdf","Transcript Link")</f>
        <v>Transcript Link</v>
      </c>
    </row>
    <row r="207" ht="409.5" spans="1:13">
      <c r="A207" s="1" t="s">
        <v>722</v>
      </c>
      <c r="B207" s="1" t="s">
        <v>13</v>
      </c>
      <c r="C207" s="4" t="s">
        <v>723</v>
      </c>
      <c r="D207" s="1" t="s">
        <v>724</v>
      </c>
      <c r="E207" s="1" t="s">
        <v>725</v>
      </c>
      <c r="F207" s="4" t="s">
        <v>17</v>
      </c>
      <c r="G207" s="1" t="s">
        <v>18</v>
      </c>
      <c r="H207" s="1" t="s">
        <v>19</v>
      </c>
      <c r="I207" s="1" t="s">
        <v>20</v>
      </c>
      <c r="J207" s="1" t="s">
        <v>726</v>
      </c>
      <c r="K207" s="1" t="s">
        <v>22</v>
      </c>
      <c r="L207" s="1" t="str">
        <f>HYPERLINK("https://files.afu.se/Downloads/Transcripts/0%20-%20Government/USA%20-%20NASA%20Astrobiology/2021 08 28 - NASA Astrobiology - From Fieldwork on Earth to Drilling on Mars with Dr. Alfonso Davila_Hl7_pdn2MBY - transcript (automated).pdf","Transcript Link")</f>
        <v>Transcript Link</v>
      </c>
      <c r="M207" s="2" t="str">
        <f>HYPERLINK("https://files.afu.se/Downloads/Transcripts/0%20-%20Government/USA%20-%20NASA%20Astrobiology/2021 08 28 - NASA Astrobiology - From Fieldwork on Earth to Drilling on Mars with Dr. Alfonso Davila_Hl7_pdn2MBY - transcript (automated).pdf","Transcript Link")</f>
        <v>Transcript Link</v>
      </c>
    </row>
    <row r="208" ht="409.5" spans="1:13">
      <c r="A208" s="1" t="s">
        <v>727</v>
      </c>
      <c r="B208" s="1" t="s">
        <v>13</v>
      </c>
      <c r="C208" s="4" t="s">
        <v>728</v>
      </c>
      <c r="D208" s="1" t="s">
        <v>729</v>
      </c>
      <c r="E208" s="1" t="s">
        <v>730</v>
      </c>
      <c r="F208" s="4" t="s">
        <v>17</v>
      </c>
      <c r="G208" s="1" t="s">
        <v>18</v>
      </c>
      <c r="H208" s="1" t="s">
        <v>19</v>
      </c>
      <c r="I208" s="1" t="s">
        <v>20</v>
      </c>
      <c r="J208" s="1" t="s">
        <v>731</v>
      </c>
      <c r="K208" s="1" t="s">
        <v>22</v>
      </c>
      <c r="L208" s="1" t="str">
        <f>HYPERLINK("https://files.afu.se/Downloads/Transcripts/0%20-%20Government/USA%20-%20NASA%20Astrobiology/2021 06 23 - NASA Astrobiology - Asteroids, Agnostic Biosignatures, &amp; Experimental Rock Opera with Dr. Heather Graham_9sbiGlvrp1c - transcript (automated).pdf","Transcript Link")</f>
        <v>Transcript Link</v>
      </c>
      <c r="M208" s="2" t="str">
        <f>HYPERLINK("https://files.afu.se/Downloads/Transcripts/0%20-%20Government/USA%20-%20NASA%20Astrobiology/2021 06 23 - NASA Astrobiology - Asteroids, Agnostic Biosignatures, &amp; Experimental Rock Opera with Dr. Heather Graham_9sbiGlvrp1c - transcript (automated).pdf","Transcript Link")</f>
        <v>Transcript Link</v>
      </c>
    </row>
    <row r="209" ht="409.5" spans="1:13">
      <c r="A209" s="1" t="s">
        <v>732</v>
      </c>
      <c r="B209" s="1" t="s">
        <v>13</v>
      </c>
      <c r="C209" s="4" t="s">
        <v>733</v>
      </c>
      <c r="D209" s="1" t="s">
        <v>734</v>
      </c>
      <c r="E209" s="1" t="s">
        <v>735</v>
      </c>
      <c r="F209" s="4" t="s">
        <v>17</v>
      </c>
      <c r="G209" s="1" t="s">
        <v>18</v>
      </c>
      <c r="H209" s="1" t="s">
        <v>19</v>
      </c>
      <c r="I209" s="1" t="s">
        <v>20</v>
      </c>
      <c r="J209" s="1" t="s">
        <v>736</v>
      </c>
      <c r="K209" s="1" t="s">
        <v>22</v>
      </c>
      <c r="L209" s="1" t="str">
        <f>HYPERLINK("https://files.afu.se/Downloads/Transcripts/0%20-%20Government/USA%20-%20NASA%20Astrobiology/2021 05 21 - NASA Astrobiology - Everything You Wanted to Know About the OSIRIS-REx Mission to Bennu &amp; Back_TxVlh5mhGRQ - transcript (automated).pdf","Transcript Link")</f>
        <v>Transcript Link</v>
      </c>
      <c r="M209" s="2" t="str">
        <f>HYPERLINK("https://files.afu.se/Downloads/Transcripts/0%20-%20Government/USA%20-%20NASA%20Astrobiology/2021 05 21 - NASA Astrobiology - Everything You Wanted to Know About the OSIRIS-REx Mission to Bennu &amp; Back_TxVlh5mhGRQ - transcript (automated).pdf","Transcript Link")</f>
        <v>Transcript Link</v>
      </c>
    </row>
    <row r="210" ht="195" spans="1:13">
      <c r="A210" s="1" t="s">
        <v>737</v>
      </c>
      <c r="B210" s="1" t="s">
        <v>13</v>
      </c>
      <c r="C210" s="4" t="s">
        <v>738</v>
      </c>
      <c r="D210" s="1" t="s">
        <v>739</v>
      </c>
      <c r="E210" s="1" t="s">
        <v>740</v>
      </c>
      <c r="F210" s="4" t="s">
        <v>17</v>
      </c>
      <c r="G210" s="1" t="s">
        <v>18</v>
      </c>
      <c r="H210" s="1" t="s">
        <v>19</v>
      </c>
      <c r="I210" s="1" t="s">
        <v>20</v>
      </c>
      <c r="J210" s="1" t="s">
        <v>741</v>
      </c>
      <c r="K210" s="1" t="s">
        <v>22</v>
      </c>
      <c r="L210" s="1" t="str">
        <f>HYPERLINK("https://files.afu.se/Downloads/Transcripts/0%20-%20Government/USA%20-%20NASA%20Astrobiology/2021 04 23 - NASA Astrobiology - Connected By Earth  NASA Earth Day 2021 Animation_WH8vs4EzbYc - transcript (automated).pdf","Transcript Link")</f>
        <v>Transcript Link</v>
      </c>
      <c r="M210" s="2" t="str">
        <f>HYPERLINK("https://files.afu.se/Downloads/Transcripts/0%20-%20Government/USA%20-%20NASA%20Astrobiology/2021 04 23 - NASA Astrobiology - Connected By Earth  NASA Earth Day 2021 Animation_WH8vs4EzbYc - transcript (automated).pdf","Transcript Link")</f>
        <v>Transcript Link</v>
      </c>
    </row>
    <row r="211" ht="360" spans="1:13">
      <c r="A211" s="1" t="s">
        <v>742</v>
      </c>
      <c r="B211" s="1" t="s">
        <v>13</v>
      </c>
      <c r="C211" s="4" t="s">
        <v>743</v>
      </c>
      <c r="D211" s="1" t="s">
        <v>744</v>
      </c>
      <c r="E211" s="1" t="s">
        <v>745</v>
      </c>
      <c r="F211" s="4" t="s">
        <v>17</v>
      </c>
      <c r="G211" s="1" t="s">
        <v>18</v>
      </c>
      <c r="H211" s="1" t="s">
        <v>19</v>
      </c>
      <c r="I211" s="1" t="s">
        <v>20</v>
      </c>
      <c r="J211" s="1" t="s">
        <v>746</v>
      </c>
      <c r="K211" s="1" t="s">
        <v>22</v>
      </c>
      <c r="L211" s="1" t="str">
        <f>HYPERLINK("https://files.afu.se/Downloads/Transcripts/0%20-%20Government/USA%20-%20NASA%20Astrobiology/2021 04 21 - NASA Astrobiology - Ask An Astrobiologist  Robotic Exploration of Caves &amp; Lava Tubes with Dr. Jen Blank_g1xQY0qiRjg - transcript (automated).pdf","Transcript Link")</f>
        <v>Transcript Link</v>
      </c>
      <c r="M211" s="2" t="str">
        <f>HYPERLINK("https://files.afu.se/Downloads/Transcripts/0%20-%20Government/USA%20-%20NASA%20Astrobiology/2021 04 21 - NASA Astrobiology - Ask An Astrobiologist  Robotic Exploration of Caves &amp; Lava Tubes with Dr. Jen Blank_g1xQY0qiRjg - transcript (automated).pdf","Transcript Link")</f>
        <v>Transcript Link</v>
      </c>
    </row>
    <row r="212" ht="375" spans="1:13">
      <c r="A212" s="1" t="s">
        <v>747</v>
      </c>
      <c r="B212" s="1" t="s">
        <v>13</v>
      </c>
      <c r="C212" s="4" t="s">
        <v>748</v>
      </c>
      <c r="D212" s="1" t="s">
        <v>749</v>
      </c>
      <c r="E212" s="1" t="s">
        <v>750</v>
      </c>
      <c r="F212" s="4" t="s">
        <v>17</v>
      </c>
      <c r="G212" s="1" t="s">
        <v>18</v>
      </c>
      <c r="H212" s="1" t="s">
        <v>19</v>
      </c>
      <c r="I212" s="1" t="s">
        <v>20</v>
      </c>
      <c r="J212" s="1" t="s">
        <v>751</v>
      </c>
      <c r="K212" s="1" t="s">
        <v>22</v>
      </c>
      <c r="L212" s="1">
        <v>0</v>
      </c>
      <c r="M212" s="2">
        <v>0</v>
      </c>
    </row>
    <row r="213" ht="240" spans="1:13">
      <c r="A213" s="1" t="s">
        <v>752</v>
      </c>
      <c r="B213" s="1" t="s">
        <v>13</v>
      </c>
      <c r="C213" s="4" t="s">
        <v>753</v>
      </c>
      <c r="D213" s="1" t="s">
        <v>754</v>
      </c>
      <c r="E213" s="1" t="s">
        <v>755</v>
      </c>
      <c r="F213" s="4" t="s">
        <v>17</v>
      </c>
      <c r="G213" s="1" t="s">
        <v>18</v>
      </c>
      <c r="H213" s="1" t="s">
        <v>19</v>
      </c>
      <c r="I213" s="1" t="s">
        <v>20</v>
      </c>
      <c r="J213" s="1" t="s">
        <v>756</v>
      </c>
      <c r="K213" s="1" t="s">
        <v>22</v>
      </c>
      <c r="L213" s="1" t="str">
        <f>HYPERLINK("https://files.afu.se/Downloads/Transcripts/0%20-%20Government/USA%20-%20NASA%20Astrobiology/2021 02 08 - NASA Astrobiology - NASA Astrobiology’s Countdown to the Perseverance Mars Rover Landing_6YW5b2KWHaI - transcript (automated).pdf","Transcript Link")</f>
        <v>Transcript Link</v>
      </c>
      <c r="M213" s="2" t="str">
        <f>HYPERLINK("https://files.afu.se/Downloads/Transcripts/0%20-%20Government/USA%20-%20NASA%20Astrobiology/2021 02 08 - NASA Astrobiology - NASA Astrobiology’s Countdown to the Perseverance Mars Rover Landing_6YW5b2KWHaI - transcript (automated).pdf","Transcript Link")</f>
        <v>Transcript Link</v>
      </c>
    </row>
    <row r="214" ht="409.5" spans="1:13">
      <c r="A214" s="1" t="s">
        <v>757</v>
      </c>
      <c r="B214" s="1" t="s">
        <v>13</v>
      </c>
      <c r="C214" s="4" t="s">
        <v>758</v>
      </c>
      <c r="D214" s="1" t="s">
        <v>759</v>
      </c>
      <c r="E214" s="1" t="s">
        <v>760</v>
      </c>
      <c r="F214" s="4" t="s">
        <v>17</v>
      </c>
      <c r="G214" s="1" t="s">
        <v>18</v>
      </c>
      <c r="H214" s="1" t="s">
        <v>19</v>
      </c>
      <c r="I214" s="1" t="s">
        <v>20</v>
      </c>
      <c r="J214" s="1" t="s">
        <v>761</v>
      </c>
      <c r="K214" s="1" t="s">
        <v>22</v>
      </c>
      <c r="L214" s="1" t="str">
        <f>HYPERLINK("https://files.afu.se/Downloads/Transcripts/0%20-%20Government/USA%20-%20NASA%20Astrobiology/2021 02 04 - NASA Astrobiology - Everything You Need to Know About the Mars 2020 Perseverance Mission_FYpxArtb6pU - transcript (automated).pdf","Transcript Link")</f>
        <v>Transcript Link</v>
      </c>
      <c r="M214" s="2" t="str">
        <f>HYPERLINK("https://files.afu.se/Downloads/Transcripts/0%20-%20Government/USA%20-%20NASA%20Astrobiology/2021 02 04 - NASA Astrobiology - Everything You Need to Know About the Mars 2020 Perseverance Mission_FYpxArtb6pU - transcript (automated).pdf","Transcript Link")</f>
        <v>Transcript Link</v>
      </c>
    </row>
    <row r="215" ht="345" spans="1:13">
      <c r="A215" s="1" t="s">
        <v>762</v>
      </c>
      <c r="B215" s="1" t="s">
        <v>13</v>
      </c>
      <c r="C215" s="4" t="s">
        <v>763</v>
      </c>
      <c r="D215" s="1" t="s">
        <v>764</v>
      </c>
      <c r="E215" s="1" t="s">
        <v>765</v>
      </c>
      <c r="F215" s="4" t="s">
        <v>17</v>
      </c>
      <c r="G215" s="1" t="s">
        <v>18</v>
      </c>
      <c r="H215" s="1" t="s">
        <v>19</v>
      </c>
      <c r="I215" s="1" t="s">
        <v>20</v>
      </c>
      <c r="J215" s="1" t="s">
        <v>766</v>
      </c>
      <c r="K215" s="1" t="s">
        <v>22</v>
      </c>
      <c r="L215" s="1" t="str">
        <f>HYPERLINK("https://files.afu.se/Downloads/Transcripts/0%20-%20Government/USA%20-%20NASA%20Astrobiology/2020 11 25 - NASA Astrobiology - Ask An Astrobiologist  NASA's Dragonfly Mission to Titan with Dr. Melissa Trainer_F4Os67j7gNs - transcript (automated).pdf","Transcript Link")</f>
        <v>Transcript Link</v>
      </c>
      <c r="M215" s="2" t="str">
        <f>HYPERLINK("https://files.afu.se/Downloads/Transcripts/0%20-%20Government/USA%20-%20NASA%20Astrobiology/2020 11 25 - NASA Astrobiology - Ask An Astrobiologist  NASA's Dragonfly Mission to Titan with Dr. Melissa Trainer_F4Os67j7gNs - transcript (automated).pdf","Transcript Link")</f>
        <v>Transcript Link</v>
      </c>
    </row>
    <row r="216" ht="409.5" spans="1:13">
      <c r="A216" s="1" t="s">
        <v>767</v>
      </c>
      <c r="B216" s="1" t="s">
        <v>13</v>
      </c>
      <c r="C216" s="4" t="s">
        <v>768</v>
      </c>
      <c r="D216" s="1" t="s">
        <v>769</v>
      </c>
      <c r="E216" s="1" t="s">
        <v>770</v>
      </c>
      <c r="F216" s="4" t="s">
        <v>17</v>
      </c>
      <c r="G216" s="1" t="s">
        <v>18</v>
      </c>
      <c r="H216" s="1" t="s">
        <v>19</v>
      </c>
      <c r="I216" s="1" t="s">
        <v>20</v>
      </c>
      <c r="J216" s="1" t="s">
        <v>771</v>
      </c>
      <c r="K216" s="1" t="s">
        <v>22</v>
      </c>
      <c r="L216" s="1" t="str">
        <f>HYPERLINK("https://files.afu.se/Downloads/Transcripts/0%20-%20Government/USA%20-%20NASA%20Astrobiology/2020 10 30 - NASA Astrobiology - Ask An Astrobiologist  Early Career Reflections on the Astrobiology Graduate Conference_NpWYCgTms94 - transcript (automated).pdf","Transcript Link")</f>
        <v>Transcript Link</v>
      </c>
      <c r="M216" s="2" t="str">
        <f>HYPERLINK("https://files.afu.se/Downloads/Transcripts/0%20-%20Government/USA%20-%20NASA%20Astrobiology/2020 10 30 - NASA Astrobiology - Ask An Astrobiologist  Early Career Reflections on the Astrobiology Graduate Conference_NpWYCgTms94 - transcript (automated).pdf","Transcript Link")</f>
        <v>Transcript Link</v>
      </c>
    </row>
    <row r="217" ht="409.5" spans="1:13">
      <c r="A217" s="1" t="s">
        <v>772</v>
      </c>
      <c r="B217" s="1" t="s">
        <v>13</v>
      </c>
      <c r="C217" s="4" t="s">
        <v>773</v>
      </c>
      <c r="D217" s="1" t="s">
        <v>774</v>
      </c>
      <c r="E217" s="1" t="s">
        <v>775</v>
      </c>
      <c r="F217" s="4" t="s">
        <v>17</v>
      </c>
      <c r="G217" s="1" t="s">
        <v>18</v>
      </c>
      <c r="H217" s="1" t="s">
        <v>19</v>
      </c>
      <c r="I217" s="1" t="s">
        <v>20</v>
      </c>
      <c r="J217" s="1" t="s">
        <v>776</v>
      </c>
      <c r="K217" s="1" t="s">
        <v>22</v>
      </c>
      <c r="L217" s="1" t="str">
        <f>HYPERLINK("https://files.afu.se/Downloads/Transcripts/0%20-%20Government/USA%20-%20NASA%20Astrobiology/2020 10 14 - NASA Astrobiology - OSIRIS-REx &amp; the Origin of Life_HCrwF4oBCvk - transcript (automated).pdf","Transcript Link")</f>
        <v>Transcript Link</v>
      </c>
      <c r="M217" s="2" t="str">
        <f>HYPERLINK("https://files.afu.se/Downloads/Transcripts/0%20-%20Government/USA%20-%20NASA%20Astrobiology/2020 10 14 - NASA Astrobiology - OSIRIS-REx &amp; the Origin of Life_HCrwF4oBCvk - transcript (automated).pdf","Transcript Link")</f>
        <v>Transcript Link</v>
      </c>
    </row>
    <row r="218" ht="300" spans="1:13">
      <c r="A218" s="1" t="s">
        <v>777</v>
      </c>
      <c r="B218" s="1" t="s">
        <v>13</v>
      </c>
      <c r="C218" s="4" t="s">
        <v>778</v>
      </c>
      <c r="D218" s="1" t="s">
        <v>779</v>
      </c>
      <c r="E218" s="1" t="s">
        <v>780</v>
      </c>
      <c r="F218" s="4" t="s">
        <v>17</v>
      </c>
      <c r="G218" s="1" t="s">
        <v>18</v>
      </c>
      <c r="H218" s="1" t="s">
        <v>19</v>
      </c>
      <c r="I218" s="1" t="s">
        <v>20</v>
      </c>
      <c r="J218" s="1" t="s">
        <v>781</v>
      </c>
      <c r="K218" s="1" t="s">
        <v>22</v>
      </c>
      <c r="L218" s="1">
        <v>0</v>
      </c>
      <c r="M218" s="2">
        <v>0</v>
      </c>
    </row>
    <row r="219" ht="300" spans="1:13">
      <c r="A219" s="1" t="s">
        <v>782</v>
      </c>
      <c r="B219" s="1" t="s">
        <v>13</v>
      </c>
      <c r="C219" s="4" t="s">
        <v>783</v>
      </c>
      <c r="D219" s="1" t="s">
        <v>784</v>
      </c>
      <c r="E219" s="1" t="s">
        <v>785</v>
      </c>
      <c r="F219" s="4" t="s">
        <v>17</v>
      </c>
      <c r="G219" s="1" t="s">
        <v>18</v>
      </c>
      <c r="H219" s="1" t="s">
        <v>19</v>
      </c>
      <c r="I219" s="1" t="s">
        <v>20</v>
      </c>
      <c r="J219" s="1" t="s">
        <v>786</v>
      </c>
      <c r="K219" s="1" t="s">
        <v>22</v>
      </c>
      <c r="L219" s="1">
        <v>0</v>
      </c>
      <c r="M219" s="2">
        <v>0</v>
      </c>
    </row>
    <row r="220" ht="225" spans="1:13">
      <c r="A220" s="1" t="s">
        <v>787</v>
      </c>
      <c r="B220" s="1" t="s">
        <v>13</v>
      </c>
      <c r="C220" s="4" t="s">
        <v>788</v>
      </c>
      <c r="D220" s="1" t="s">
        <v>789</v>
      </c>
      <c r="E220" s="1" t="s">
        <v>790</v>
      </c>
      <c r="F220" s="4" t="s">
        <v>17</v>
      </c>
      <c r="G220" s="1" t="s">
        <v>18</v>
      </c>
      <c r="H220" s="1" t="s">
        <v>19</v>
      </c>
      <c r="I220" s="1" t="s">
        <v>20</v>
      </c>
      <c r="J220" s="1" t="s">
        <v>791</v>
      </c>
      <c r="K220" s="1" t="s">
        <v>22</v>
      </c>
      <c r="L220" s="1" t="str">
        <f>HYPERLINK("https://files.afu.se/Downloads/Transcripts/0%20-%20Government/USA%20-%20NASA%20Astrobiology/2020 07 29 - NASA Astrobiology - Countdown to Mars  Dr. Stephanie Getty_9lDU4JAQjuA - transcript (automated).pdf","Transcript Link")</f>
        <v>Transcript Link</v>
      </c>
      <c r="M220" s="2" t="str">
        <f>HYPERLINK("https://files.afu.se/Downloads/Transcripts/0%20-%20Government/USA%20-%20NASA%20Astrobiology/2020 07 29 - NASA Astrobiology - Countdown to Mars  Dr. Stephanie Getty_9lDU4JAQjuA - transcript (automated).pdf","Transcript Link")</f>
        <v>Transcript Link</v>
      </c>
    </row>
    <row r="221" ht="240" spans="1:13">
      <c r="A221" s="1" t="s">
        <v>792</v>
      </c>
      <c r="B221" s="1" t="s">
        <v>13</v>
      </c>
      <c r="C221" s="4" t="s">
        <v>793</v>
      </c>
      <c r="D221" s="1" t="s">
        <v>794</v>
      </c>
      <c r="E221" s="1" t="s">
        <v>795</v>
      </c>
      <c r="F221" s="4" t="s">
        <v>17</v>
      </c>
      <c r="G221" s="1" t="s">
        <v>18</v>
      </c>
      <c r="H221" s="1" t="s">
        <v>19</v>
      </c>
      <c r="I221" s="1" t="s">
        <v>20</v>
      </c>
      <c r="J221" s="1" t="s">
        <v>796</v>
      </c>
      <c r="K221" s="1" t="s">
        <v>22</v>
      </c>
      <c r="L221" s="1" t="str">
        <f>HYPERLINK("https://files.afu.se/Downloads/Transcripts/0%20-%20Government/USA%20-%20NASA%20Astrobiology/2020 07 28 - NASA Astrobiology - Countdown to Mars  Dr. Heather Graham_a10IdbEMVJ0 - transcript (automated).pdf","Transcript Link")</f>
        <v>Transcript Link</v>
      </c>
      <c r="M221" s="2" t="str">
        <f>HYPERLINK("https://files.afu.se/Downloads/Transcripts/0%20-%20Government/USA%20-%20NASA%20Astrobiology/2020 07 28 - NASA Astrobiology - Countdown to Mars  Dr. Heather Graham_a10IdbEMVJ0 - transcript (automated).pdf","Transcript Link")</f>
        <v>Transcript Link</v>
      </c>
    </row>
    <row r="222" ht="240" spans="1:13">
      <c r="A222" s="1" t="s">
        <v>792</v>
      </c>
      <c r="B222" s="1" t="s">
        <v>13</v>
      </c>
      <c r="C222" s="4" t="s">
        <v>797</v>
      </c>
      <c r="D222" s="1" t="s">
        <v>798</v>
      </c>
      <c r="E222" s="1" t="s">
        <v>799</v>
      </c>
      <c r="F222" s="4" t="s">
        <v>17</v>
      </c>
      <c r="G222" s="1" t="s">
        <v>18</v>
      </c>
      <c r="H222" s="1" t="s">
        <v>19</v>
      </c>
      <c r="I222" s="1" t="s">
        <v>20</v>
      </c>
      <c r="J222" s="1" t="s">
        <v>800</v>
      </c>
      <c r="K222" s="1" t="s">
        <v>22</v>
      </c>
      <c r="L222" s="1" t="str">
        <f>HYPERLINK("https://files.afu.se/Downloads/Transcripts/0%20-%20Government/USA%20-%20NASA%20Astrobiology/2020 07 28 - NASA Astrobiology - Countdown to Mars  Dr. David Des Marais_nQZsdux58Bk - transcript (automated).pdf","Transcript Link")</f>
        <v>Transcript Link</v>
      </c>
      <c r="M222" s="2" t="str">
        <f>HYPERLINK("https://files.afu.se/Downloads/Transcripts/0%20-%20Government/USA%20-%20NASA%20Astrobiology/2020 07 28 - NASA Astrobiology - Countdown to Mars  Dr. David Des Marais_nQZsdux58Bk - transcript (automated).pdf","Transcript Link")</f>
        <v>Transcript Link</v>
      </c>
    </row>
    <row r="223" ht="255" spans="1:13">
      <c r="A223" s="1" t="s">
        <v>801</v>
      </c>
      <c r="B223" s="1" t="s">
        <v>13</v>
      </c>
      <c r="C223" s="4" t="s">
        <v>802</v>
      </c>
      <c r="D223" s="1" t="s">
        <v>803</v>
      </c>
      <c r="E223" s="1" t="s">
        <v>804</v>
      </c>
      <c r="F223" s="4" t="s">
        <v>17</v>
      </c>
      <c r="G223" s="1" t="s">
        <v>18</v>
      </c>
      <c r="H223" s="1" t="s">
        <v>19</v>
      </c>
      <c r="I223" s="1" t="s">
        <v>20</v>
      </c>
      <c r="J223" s="1" t="s">
        <v>805</v>
      </c>
      <c r="K223" s="1" t="s">
        <v>22</v>
      </c>
      <c r="L223" s="1" t="str">
        <f>HYPERLINK("https://files.afu.se/Downloads/Transcripts/0%20-%20Government/USA%20-%20NASA%20Astrobiology/2020 07 27 - NASA Astrobiology - Countdown to Mars  Dr. Parag Vaishampayan_FeDAcwKPe_Q - transcript (automated).pdf","Transcript Link")</f>
        <v>Transcript Link</v>
      </c>
      <c r="M223" s="2" t="str">
        <f>HYPERLINK("https://files.afu.se/Downloads/Transcripts/0%20-%20Government/USA%20-%20NASA%20Astrobiology/2020 07 27 - NASA Astrobiology - Countdown to Mars  Dr. Parag Vaishampayan_FeDAcwKPe_Q - transcript (automated).pdf","Transcript Link")</f>
        <v>Transcript Link</v>
      </c>
    </row>
    <row r="224" ht="255" spans="1:13">
      <c r="A224" s="1" t="s">
        <v>806</v>
      </c>
      <c r="B224" s="1" t="s">
        <v>13</v>
      </c>
      <c r="C224" s="4" t="s">
        <v>807</v>
      </c>
      <c r="D224" s="1" t="s">
        <v>808</v>
      </c>
      <c r="E224" s="1" t="s">
        <v>809</v>
      </c>
      <c r="F224" s="4" t="s">
        <v>17</v>
      </c>
      <c r="G224" s="1" t="s">
        <v>18</v>
      </c>
      <c r="H224" s="1" t="s">
        <v>19</v>
      </c>
      <c r="I224" s="1" t="s">
        <v>20</v>
      </c>
      <c r="J224" s="1" t="s">
        <v>810</v>
      </c>
      <c r="K224" s="1" t="s">
        <v>22</v>
      </c>
      <c r="L224" s="1" t="str">
        <f>HYPERLINK("https://files.afu.se/Downloads/Transcripts/0%20-%20Government/USA%20-%20NASA%20Astrobiology/2020 07 24 - NASA Astrobiology - Countdown to Mars  Dr. Prabhakar Misra_ykTWB6030gs - transcript (automated).pdf","Transcript Link")</f>
        <v>Transcript Link</v>
      </c>
      <c r="M224" s="2" t="str">
        <f>HYPERLINK("https://files.afu.se/Downloads/Transcripts/0%20-%20Government/USA%20-%20NASA%20Astrobiology/2020 07 24 - NASA Astrobiology - Countdown to Mars  Dr. Prabhakar Misra_ykTWB6030gs - transcript (automated).pdf","Transcript Link")</f>
        <v>Transcript Link</v>
      </c>
    </row>
    <row r="225" ht="240" spans="1:13">
      <c r="A225" s="1" t="s">
        <v>811</v>
      </c>
      <c r="B225" s="1" t="s">
        <v>13</v>
      </c>
      <c r="C225" s="4" t="s">
        <v>812</v>
      </c>
      <c r="D225" s="1" t="s">
        <v>813</v>
      </c>
      <c r="E225" s="1" t="s">
        <v>814</v>
      </c>
      <c r="F225" s="4" t="s">
        <v>17</v>
      </c>
      <c r="G225" s="1" t="s">
        <v>18</v>
      </c>
      <c r="H225" s="1" t="s">
        <v>19</v>
      </c>
      <c r="I225" s="1" t="s">
        <v>20</v>
      </c>
      <c r="J225" s="1" t="s">
        <v>815</v>
      </c>
      <c r="K225" s="1" t="s">
        <v>22</v>
      </c>
      <c r="L225" s="1" t="str">
        <f>HYPERLINK("https://files.afu.se/Downloads/Transcripts/0%20-%20Government/USA%20-%20NASA%20Astrobiology/2020 07 23 - NASA Astrobiology - Countdown to Mars  Dr. Melissa Rice_NC2qPzxtHRw - transcript (automated).pdf","Transcript Link")</f>
        <v>Transcript Link</v>
      </c>
      <c r="M225" s="2" t="str">
        <f>HYPERLINK("https://files.afu.se/Downloads/Transcripts/0%20-%20Government/USA%20-%20NASA%20Astrobiology/2020 07 23 - NASA Astrobiology - Countdown to Mars  Dr. Melissa Rice_NC2qPzxtHRw - transcript (automated).pdf","Transcript Link")</f>
        <v>Transcript Link</v>
      </c>
    </row>
    <row r="226" ht="255" spans="1:13">
      <c r="A226" s="1" t="s">
        <v>816</v>
      </c>
      <c r="B226" s="1" t="s">
        <v>13</v>
      </c>
      <c r="C226" s="4" t="s">
        <v>817</v>
      </c>
      <c r="D226" s="1" t="s">
        <v>818</v>
      </c>
      <c r="E226" s="1" t="s">
        <v>819</v>
      </c>
      <c r="F226" s="4" t="s">
        <v>17</v>
      </c>
      <c r="G226" s="1" t="s">
        <v>18</v>
      </c>
      <c r="H226" s="1" t="s">
        <v>19</v>
      </c>
      <c r="I226" s="1" t="s">
        <v>20</v>
      </c>
      <c r="J226" s="1" t="s">
        <v>820</v>
      </c>
      <c r="K226" s="1" t="s">
        <v>22</v>
      </c>
      <c r="L226" s="1" t="str">
        <f>HYPERLINK("https://files.afu.se/Downloads/Transcripts/0%20-%20Government/USA%20-%20NASA%20Astrobiology/2020 07 21 - NASA Astrobiology - Countdown to Mars  Dr. Jennifer Glass_pQdRenWQzwc - transcript (automated).pdf","Transcript Link")</f>
        <v>Transcript Link</v>
      </c>
      <c r="M226" s="2" t="str">
        <f>HYPERLINK("https://files.afu.se/Downloads/Transcripts/0%20-%20Government/USA%20-%20NASA%20Astrobiology/2020 07 21 - NASA Astrobiology - Countdown to Mars  Dr. Jennifer Glass_pQdRenWQzwc - transcript (automated).pdf","Transcript Link")</f>
        <v>Transcript Link</v>
      </c>
    </row>
    <row r="227" ht="255" spans="1:13">
      <c r="A227" s="1" t="s">
        <v>821</v>
      </c>
      <c r="B227" s="1" t="s">
        <v>13</v>
      </c>
      <c r="C227" s="4" t="s">
        <v>822</v>
      </c>
      <c r="D227" s="1" t="s">
        <v>823</v>
      </c>
      <c r="E227" s="1" t="s">
        <v>824</v>
      </c>
      <c r="F227" s="4" t="s">
        <v>17</v>
      </c>
      <c r="G227" s="1" t="s">
        <v>18</v>
      </c>
      <c r="H227" s="1" t="s">
        <v>19</v>
      </c>
      <c r="I227" s="1" t="s">
        <v>20</v>
      </c>
      <c r="J227" s="1" t="s">
        <v>825</v>
      </c>
      <c r="K227" s="1" t="s">
        <v>22</v>
      </c>
      <c r="L227" s="1" t="str">
        <f>HYPERLINK("https://files.afu.se/Downloads/Transcripts/0%20-%20Government/USA%20-%20NASA%20Astrobiology/2020 07 20 - NASA Astrobiology - Countdown to Mars  Dr. Rakesh Mogul_XVx-BU2GFLI - transcript (automated).pdf","Transcript Link")</f>
        <v>Transcript Link</v>
      </c>
      <c r="M227" s="2" t="str">
        <f>HYPERLINK("https://files.afu.se/Downloads/Transcripts/0%20-%20Government/USA%20-%20NASA%20Astrobiology/2020 07 20 - NASA Astrobiology - Countdown to Mars  Dr. Rakesh Mogul_XVx-BU2GFLI - transcript (automated).pdf","Transcript Link")</f>
        <v>Transcript Link</v>
      </c>
    </row>
    <row r="228" ht="270" spans="1:13">
      <c r="A228" s="1" t="s">
        <v>826</v>
      </c>
      <c r="B228" s="1" t="s">
        <v>13</v>
      </c>
      <c r="C228" s="4" t="s">
        <v>827</v>
      </c>
      <c r="D228" s="1" t="s">
        <v>828</v>
      </c>
      <c r="E228" s="1" t="s">
        <v>829</v>
      </c>
      <c r="F228" s="4" t="s">
        <v>17</v>
      </c>
      <c r="G228" s="1" t="s">
        <v>18</v>
      </c>
      <c r="H228" s="1" t="s">
        <v>19</v>
      </c>
      <c r="I228" s="1" t="s">
        <v>20</v>
      </c>
      <c r="J228" s="1" t="s">
        <v>830</v>
      </c>
      <c r="K228" s="1" t="s">
        <v>22</v>
      </c>
      <c r="L228" s="1" t="str">
        <f>HYPERLINK("https://files.afu.se/Downloads/Transcripts/0%20-%20Government/USA%20-%20NASA%20Astrobiology/2020 07 17 - NASA Astrobiology - Countdown to Mars  Dr. Amy Williams_cTZIBjv1k4g - transcript (automated).pdf","Transcript Link")</f>
        <v>Transcript Link</v>
      </c>
      <c r="M228" s="2" t="str">
        <f>HYPERLINK("https://files.afu.se/Downloads/Transcripts/0%20-%20Government/USA%20-%20NASA%20Astrobiology/2020 07 17 - NASA Astrobiology - Countdown to Mars  Dr. Amy Williams_cTZIBjv1k4g - transcript (automated).pdf","Transcript Link")</f>
        <v>Transcript Link</v>
      </c>
    </row>
    <row r="229" ht="240" spans="1:13">
      <c r="A229" s="1" t="s">
        <v>831</v>
      </c>
      <c r="B229" s="1" t="s">
        <v>13</v>
      </c>
      <c r="C229" s="4" t="s">
        <v>832</v>
      </c>
      <c r="D229" s="1" t="s">
        <v>833</v>
      </c>
      <c r="E229" s="1" t="s">
        <v>834</v>
      </c>
      <c r="F229" s="4" t="s">
        <v>17</v>
      </c>
      <c r="G229" s="1" t="s">
        <v>18</v>
      </c>
      <c r="H229" s="1" t="s">
        <v>19</v>
      </c>
      <c r="I229" s="1" t="s">
        <v>20</v>
      </c>
      <c r="J229" s="1" t="s">
        <v>835</v>
      </c>
      <c r="K229" s="1" t="s">
        <v>22</v>
      </c>
      <c r="L229" s="1" t="str">
        <f>HYPERLINK("https://files.afu.se/Downloads/Transcripts/0%20-%20Government/USA%20-%20NASA%20Astrobiology/2020 07 16 - NASA Astrobiology - Countdown to Mars  Dr. Edgard Rivera-Valentín_WzqIiodr8Xc - transcript (automated).pdf","Transcript Link")</f>
        <v>Transcript Link</v>
      </c>
      <c r="M229" s="2" t="str">
        <f>HYPERLINK("https://files.afu.se/Downloads/Transcripts/0%20-%20Government/USA%20-%20NASA%20Astrobiology/2020 07 16 - NASA Astrobiology - Countdown to Mars  Dr. Edgard Rivera-Valentín_WzqIiodr8Xc - transcript (automated).pdf","Transcript Link")</f>
        <v>Transcript Link</v>
      </c>
    </row>
    <row r="230" ht="255" spans="1:13">
      <c r="A230" s="1" t="s">
        <v>836</v>
      </c>
      <c r="B230" s="1" t="s">
        <v>13</v>
      </c>
      <c r="C230" s="4" t="s">
        <v>837</v>
      </c>
      <c r="D230" s="1" t="s">
        <v>838</v>
      </c>
      <c r="E230" s="1" t="s">
        <v>839</v>
      </c>
      <c r="F230" s="4" t="s">
        <v>17</v>
      </c>
      <c r="G230" s="1" t="s">
        <v>18</v>
      </c>
      <c r="H230" s="1" t="s">
        <v>19</v>
      </c>
      <c r="I230" s="1" t="s">
        <v>20</v>
      </c>
      <c r="J230" s="1" t="s">
        <v>840</v>
      </c>
      <c r="K230" s="1" t="s">
        <v>22</v>
      </c>
      <c r="L230" s="1" t="str">
        <f>HYPERLINK("https://files.afu.se/Downloads/Transcripts/0%20-%20Government/USA%20-%20NASA%20Astrobiology/2020 07 15 - NASA Astrobiology - Countdown to Mars  Dr. Alexis Templeton_xlTdls9Hd00 - transcript (automated).pdf","Transcript Link")</f>
        <v>Transcript Link</v>
      </c>
      <c r="M230" s="2" t="str">
        <f>HYPERLINK("https://files.afu.se/Downloads/Transcripts/0%20-%20Government/USA%20-%20NASA%20Astrobiology/2020 07 15 - NASA Astrobiology - Countdown to Mars  Dr. Alexis Templeton_xlTdls9Hd00 - transcript (automated).pdf","Transcript Link")</f>
        <v>Transcript Link</v>
      </c>
    </row>
    <row r="231" ht="255" spans="1:13">
      <c r="A231" s="1" t="s">
        <v>841</v>
      </c>
      <c r="B231" s="1" t="s">
        <v>13</v>
      </c>
      <c r="C231" s="4" t="s">
        <v>842</v>
      </c>
      <c r="D231" s="1" t="s">
        <v>843</v>
      </c>
      <c r="E231" s="1" t="s">
        <v>844</v>
      </c>
      <c r="F231" s="4" t="s">
        <v>17</v>
      </c>
      <c r="G231" s="1" t="s">
        <v>18</v>
      </c>
      <c r="H231" s="1" t="s">
        <v>19</v>
      </c>
      <c r="I231" s="1" t="s">
        <v>20</v>
      </c>
      <c r="J231" s="1" t="s">
        <v>845</v>
      </c>
      <c r="K231" s="1" t="s">
        <v>22</v>
      </c>
      <c r="L231" s="1" t="str">
        <f>HYPERLINK("https://files.afu.se/Downloads/Transcripts/0%20-%20Government/USA%20-%20NASA%20Astrobiology/2020 07 14 - NASA Astrobiology - Countdown to Mars  Dr. Ruben Michael Ceballos_ylBsUwVJjMk - transcript (automated).pdf","Transcript Link")</f>
        <v>Transcript Link</v>
      </c>
      <c r="M231" s="2" t="str">
        <f>HYPERLINK("https://files.afu.se/Downloads/Transcripts/0%20-%20Government/USA%20-%20NASA%20Astrobiology/2020 07 14 - NASA Astrobiology - Countdown to Mars  Dr. Ruben Michael Ceballos_ylBsUwVJjMk - transcript (automated).pdf","Transcript Link")</f>
        <v>Transcript Link</v>
      </c>
    </row>
    <row r="232" ht="240" spans="1:13">
      <c r="A232" s="1" t="s">
        <v>846</v>
      </c>
      <c r="B232" s="1" t="s">
        <v>13</v>
      </c>
      <c r="C232" s="4" t="s">
        <v>847</v>
      </c>
      <c r="D232" s="1" t="s">
        <v>848</v>
      </c>
      <c r="E232" s="1" t="s">
        <v>849</v>
      </c>
      <c r="F232" s="4" t="s">
        <v>17</v>
      </c>
      <c r="G232" s="1" t="s">
        <v>18</v>
      </c>
      <c r="H232" s="1" t="s">
        <v>19</v>
      </c>
      <c r="I232" s="1" t="s">
        <v>20</v>
      </c>
      <c r="J232" s="1" t="s">
        <v>850</v>
      </c>
      <c r="K232" s="1" t="s">
        <v>22</v>
      </c>
      <c r="L232" s="1" t="str">
        <f>HYPERLINK("https://files.afu.se/Downloads/Transcripts/0%20-%20Government/USA%20-%20NASA%20Astrobiology/2020 07 13 - NASA Astrobiology - Countdown to Mars  Dr. Nathalie Cabrol_sTBHcOaPIkM - transcript (automated).pdf","Transcript Link")</f>
        <v>Transcript Link</v>
      </c>
      <c r="M232" s="2" t="str">
        <f>HYPERLINK("https://files.afu.se/Downloads/Transcripts/0%20-%20Government/USA%20-%20NASA%20Astrobiology/2020 07 13 - NASA Astrobiology - Countdown to Mars  Dr. Nathalie Cabrol_sTBHcOaPIkM - transcript (automated).pdf","Transcript Link")</f>
        <v>Transcript Link</v>
      </c>
    </row>
    <row r="233" ht="240" spans="1:13">
      <c r="A233" s="1" t="s">
        <v>851</v>
      </c>
      <c r="B233" s="1" t="s">
        <v>13</v>
      </c>
      <c r="C233" s="4" t="s">
        <v>852</v>
      </c>
      <c r="D233" s="1" t="s">
        <v>853</v>
      </c>
      <c r="E233" s="1" t="s">
        <v>854</v>
      </c>
      <c r="F233" s="4" t="s">
        <v>17</v>
      </c>
      <c r="G233" s="1" t="s">
        <v>18</v>
      </c>
      <c r="H233" s="1" t="s">
        <v>19</v>
      </c>
      <c r="I233" s="1" t="s">
        <v>20</v>
      </c>
      <c r="J233" s="1" t="s">
        <v>855</v>
      </c>
      <c r="K233" s="1" t="s">
        <v>22</v>
      </c>
      <c r="L233" s="1" t="str">
        <f>HYPERLINK("https://files.afu.se/Downloads/Transcripts/0%20-%20Government/USA%20-%20NASA%20Astrobiology/2020 07 10 - NASA Astrobiology - Countdown to Mars  Dr. Justin Filiberto_QRs5r0-TFE0 - transcript (automated).pdf","Transcript Link")</f>
        <v>Transcript Link</v>
      </c>
      <c r="M233" s="2" t="str">
        <f>HYPERLINK("https://files.afu.se/Downloads/Transcripts/0%20-%20Government/USA%20-%20NASA%20Astrobiology/2020 07 10 - NASA Astrobiology - Countdown to Mars  Dr. Justin Filiberto_QRs5r0-TFE0 - transcript (automated).pdf","Transcript Link")</f>
        <v>Transcript Link</v>
      </c>
    </row>
    <row r="234" ht="255" spans="1:13">
      <c r="A234" s="1" t="s">
        <v>856</v>
      </c>
      <c r="B234" s="1" t="s">
        <v>13</v>
      </c>
      <c r="C234" s="4" t="s">
        <v>857</v>
      </c>
      <c r="D234" s="1" t="s">
        <v>858</v>
      </c>
      <c r="E234" s="1" t="s">
        <v>859</v>
      </c>
      <c r="F234" s="4" t="s">
        <v>17</v>
      </c>
      <c r="G234" s="1" t="s">
        <v>18</v>
      </c>
      <c r="H234" s="1" t="s">
        <v>19</v>
      </c>
      <c r="I234" s="1" t="s">
        <v>20</v>
      </c>
      <c r="J234" s="1" t="s">
        <v>860</v>
      </c>
      <c r="K234" s="1" t="s">
        <v>22</v>
      </c>
      <c r="L234" s="1" t="str">
        <f>HYPERLINK("https://files.afu.se/Downloads/Transcripts/0%20-%20Government/USA%20-%20NASA%20Astrobiology/2020 07 09 - NASA Astrobiology - Countdown to Mars  Tessa Fisher_uEi6G7OPpDM - transcript (automated).pdf","Transcript Link")</f>
        <v>Transcript Link</v>
      </c>
      <c r="M234" s="2" t="str">
        <f>HYPERLINK("https://files.afu.se/Downloads/Transcripts/0%20-%20Government/USA%20-%20NASA%20Astrobiology/2020 07 09 - NASA Astrobiology - Countdown to Mars  Tessa Fisher_uEi6G7OPpDM - transcript (automated).pdf","Transcript Link")</f>
        <v>Transcript Link</v>
      </c>
    </row>
    <row r="235" ht="240" spans="1:13">
      <c r="A235" s="1" t="s">
        <v>861</v>
      </c>
      <c r="B235" s="1" t="s">
        <v>13</v>
      </c>
      <c r="C235" s="4" t="s">
        <v>862</v>
      </c>
      <c r="D235" s="1" t="s">
        <v>863</v>
      </c>
      <c r="E235" s="1" t="s">
        <v>864</v>
      </c>
      <c r="F235" s="4" t="s">
        <v>17</v>
      </c>
      <c r="G235" s="1" t="s">
        <v>18</v>
      </c>
      <c r="H235" s="1" t="s">
        <v>19</v>
      </c>
      <c r="I235" s="1" t="s">
        <v>20</v>
      </c>
      <c r="J235" s="1" t="s">
        <v>865</v>
      </c>
      <c r="K235" s="1" t="s">
        <v>22</v>
      </c>
      <c r="L235" s="1" t="str">
        <f>HYPERLINK("https://files.afu.se/Downloads/Transcripts/0%20-%20Government/USA%20-%20NASA%20Astrobiology/2020 07 08 - NASA Astrobiology - Countdown to Mars  Dr. Paula Welander_QUoo1d3bnZ4 - transcript (automated).pdf","Transcript Link")</f>
        <v>Transcript Link</v>
      </c>
      <c r="M235" s="2" t="str">
        <f>HYPERLINK("https://files.afu.se/Downloads/Transcripts/0%20-%20Government/USA%20-%20NASA%20Astrobiology/2020 07 08 - NASA Astrobiology - Countdown to Mars  Dr. Paula Welander_QUoo1d3bnZ4 - transcript (automated).pdf","Transcript Link")</f>
        <v>Transcript Link</v>
      </c>
    </row>
    <row r="236" ht="240" spans="1:13">
      <c r="A236" s="1" t="s">
        <v>866</v>
      </c>
      <c r="B236" s="1" t="s">
        <v>13</v>
      </c>
      <c r="C236" s="4" t="s">
        <v>867</v>
      </c>
      <c r="D236" s="1" t="s">
        <v>868</v>
      </c>
      <c r="E236" s="1" t="s">
        <v>869</v>
      </c>
      <c r="F236" s="4" t="s">
        <v>17</v>
      </c>
      <c r="G236" s="1" t="s">
        <v>18</v>
      </c>
      <c r="H236" s="1" t="s">
        <v>19</v>
      </c>
      <c r="I236" s="1" t="s">
        <v>20</v>
      </c>
      <c r="J236" s="1" t="s">
        <v>870</v>
      </c>
      <c r="K236" s="1" t="s">
        <v>22</v>
      </c>
      <c r="L236" s="1" t="str">
        <f>HYPERLINK("https://files.afu.se/Downloads/Transcripts/0%20-%20Government/USA%20-%20NASA%20Astrobiology/2020 07 07 - NASA Astrobiology - Countdown to Mars  Dr. Kennda Lynch_H-FC-s4MXvE - transcript (automated).pdf","Transcript Link")</f>
        <v>Transcript Link</v>
      </c>
      <c r="M236" s="2" t="str">
        <f>HYPERLINK("https://files.afu.se/Downloads/Transcripts/0%20-%20Government/USA%20-%20NASA%20Astrobiology/2020 07 07 - NASA Astrobiology - Countdown to Mars  Dr. Kennda Lynch_H-FC-s4MXvE - transcript (automated).pdf","Transcript Link")</f>
        <v>Transcript Link</v>
      </c>
    </row>
    <row r="237" ht="240" spans="1:13">
      <c r="A237" s="1" t="s">
        <v>871</v>
      </c>
      <c r="B237" s="1" t="s">
        <v>13</v>
      </c>
      <c r="C237" s="4" t="s">
        <v>872</v>
      </c>
      <c r="D237" s="1" t="s">
        <v>873</v>
      </c>
      <c r="E237" s="1" t="s">
        <v>874</v>
      </c>
      <c r="F237" s="4" t="s">
        <v>17</v>
      </c>
      <c r="G237" s="1" t="s">
        <v>18</v>
      </c>
      <c r="H237" s="1" t="s">
        <v>19</v>
      </c>
      <c r="I237" s="1" t="s">
        <v>20</v>
      </c>
      <c r="J237" s="1" t="s">
        <v>875</v>
      </c>
      <c r="K237" s="1" t="s">
        <v>22</v>
      </c>
      <c r="L237" s="1" t="str">
        <f>HYPERLINK("https://files.afu.se/Downloads/Transcripts/0%20-%20Government/USA%20-%20NASA%20Astrobiology/2020 07 06 - NASA Astrobiology - Countdown to Mars  Dr. Sarah Stewart Johnson_Q-ik0pxjoXE - transcript (automated).pdf","Transcript Link")</f>
        <v>Transcript Link</v>
      </c>
      <c r="M237" s="2" t="str">
        <f>HYPERLINK("https://files.afu.se/Downloads/Transcripts/0%20-%20Government/USA%20-%20NASA%20Astrobiology/2020 07 06 - NASA Astrobiology - Countdown to Mars  Dr. Sarah Stewart Johnson_Q-ik0pxjoXE - transcript (automated).pdf","Transcript Link")</f>
        <v>Transcript Link</v>
      </c>
    </row>
    <row r="238" ht="240" spans="1:13">
      <c r="A238" s="1" t="s">
        <v>871</v>
      </c>
      <c r="B238" s="1" t="s">
        <v>13</v>
      </c>
      <c r="C238" s="4" t="s">
        <v>876</v>
      </c>
      <c r="D238" s="1" t="s">
        <v>877</v>
      </c>
      <c r="E238" s="1" t="s">
        <v>878</v>
      </c>
      <c r="F238" s="4" t="s">
        <v>17</v>
      </c>
      <c r="G238" s="1" t="s">
        <v>18</v>
      </c>
      <c r="H238" s="1" t="s">
        <v>19</v>
      </c>
      <c r="I238" s="1" t="s">
        <v>20</v>
      </c>
      <c r="J238" s="1" t="s">
        <v>879</v>
      </c>
      <c r="K238" s="1" t="s">
        <v>22</v>
      </c>
      <c r="L238" s="1" t="str">
        <f>HYPERLINK("https://files.afu.se/Downloads/Transcripts/0%20-%20Government/USA%20-%20NASA%20Astrobiology/2020 07 06 - NASA Astrobiology - Countdown to Mars  Dr. Mackenzie Day_-d1OGKahk4g - transcript (automated).pdf","Transcript Link")</f>
        <v>Transcript Link</v>
      </c>
      <c r="M238" s="2" t="str">
        <f>HYPERLINK("https://files.afu.se/Downloads/Transcripts/0%20-%20Government/USA%20-%20NASA%20Astrobiology/2020 07 06 - NASA Astrobiology - Countdown to Mars  Dr. Mackenzie Day_-d1OGKahk4g - transcript (automated).pdf","Transcript Link")</f>
        <v>Transcript Link</v>
      </c>
    </row>
    <row r="239" ht="195" spans="1:13">
      <c r="A239" s="1" t="s">
        <v>880</v>
      </c>
      <c r="B239" s="1" t="s">
        <v>13</v>
      </c>
      <c r="C239" s="4" t="s">
        <v>881</v>
      </c>
      <c r="D239" s="1" t="s">
        <v>882</v>
      </c>
      <c r="E239" s="1" t="s">
        <v>883</v>
      </c>
      <c r="F239" s="4" t="s">
        <v>17</v>
      </c>
      <c r="G239" s="1" t="s">
        <v>18</v>
      </c>
      <c r="H239" s="1" t="s">
        <v>19</v>
      </c>
      <c r="I239" s="1" t="s">
        <v>20</v>
      </c>
      <c r="J239" s="1" t="s">
        <v>884</v>
      </c>
      <c r="K239" s="1" t="s">
        <v>22</v>
      </c>
      <c r="L239" s="1" t="str">
        <f>HYPERLINK("https://files.afu.se/Downloads/Transcripts/0%20-%20Government/USA%20-%20NASA%20Astrobiology/2020 07 02 - NASA Astrobiology - Countdown To Mars  Series Teaser_FTZI9BFwitU - transcript (automated).pdf","Transcript Link")</f>
        <v>Transcript Link</v>
      </c>
      <c r="M239" s="2" t="str">
        <f>HYPERLINK("https://files.afu.se/Downloads/Transcripts/0%20-%20Government/USA%20-%20NASA%20Astrobiology/2020 07 02 - NASA Astrobiology - Countdown To Mars  Series Teaser_FTZI9BFwitU - transcript (automated).pdf","Transcript Link")</f>
        <v>Transcript Link</v>
      </c>
    </row>
    <row r="240" ht="300" spans="1:13">
      <c r="A240" s="1" t="s">
        <v>885</v>
      </c>
      <c r="B240" s="1" t="s">
        <v>13</v>
      </c>
      <c r="C240" s="4" t="s">
        <v>886</v>
      </c>
      <c r="D240" s="1" t="s">
        <v>887</v>
      </c>
      <c r="E240" s="1" t="s">
        <v>888</v>
      </c>
      <c r="F240" s="4" t="s">
        <v>17</v>
      </c>
      <c r="G240" s="1" t="s">
        <v>18</v>
      </c>
      <c r="H240" s="1" t="s">
        <v>19</v>
      </c>
      <c r="I240" s="1" t="s">
        <v>20</v>
      </c>
      <c r="J240" s="1" t="s">
        <v>889</v>
      </c>
      <c r="K240" s="1" t="s">
        <v>22</v>
      </c>
      <c r="L240" s="1">
        <v>0</v>
      </c>
      <c r="M240" s="2">
        <v>0</v>
      </c>
    </row>
    <row r="241" ht="360" spans="1:13">
      <c r="A241" s="1" t="s">
        <v>890</v>
      </c>
      <c r="B241" s="1" t="s">
        <v>13</v>
      </c>
      <c r="C241" s="4" t="s">
        <v>891</v>
      </c>
      <c r="D241" s="1" t="s">
        <v>892</v>
      </c>
      <c r="E241" s="1" t="s">
        <v>893</v>
      </c>
      <c r="F241" s="4" t="s">
        <v>17</v>
      </c>
      <c r="G241" s="1" t="s">
        <v>18</v>
      </c>
      <c r="H241" s="1" t="s">
        <v>19</v>
      </c>
      <c r="I241" s="1" t="s">
        <v>20</v>
      </c>
      <c r="J241" s="1" t="s">
        <v>894</v>
      </c>
      <c r="K241" s="1" t="s">
        <v>22</v>
      </c>
      <c r="L241" s="1" t="str">
        <f>HYPERLINK("https://files.afu.se/Downloads/Transcripts/0%20-%20Government/USA%20-%20NASA%20Astrobiology/2020 05 22 - NASA Astrobiology - 2020 Lassen Astrobiology Intern Recognition Night &amp; Lecture_OgvjwiKA_FA - transcript (automated).pdf","Transcript Link")</f>
        <v>Transcript Link</v>
      </c>
      <c r="M241" s="2" t="str">
        <f>HYPERLINK("https://files.afu.se/Downloads/Transcripts/0%20-%20Government/USA%20-%20NASA%20Astrobiology/2020 05 22 - NASA Astrobiology - 2020 Lassen Astrobiology Intern Recognition Night &amp; Lecture_OgvjwiKA_FA - transcript (automated).pdf","Transcript Link")</f>
        <v>Transcript Link</v>
      </c>
    </row>
    <row r="242" ht="285" spans="1:13">
      <c r="A242" s="1" t="s">
        <v>895</v>
      </c>
      <c r="B242" s="1" t="s">
        <v>13</v>
      </c>
      <c r="C242" s="4" t="s">
        <v>896</v>
      </c>
      <c r="D242" s="1" t="s">
        <v>897</v>
      </c>
      <c r="E242" s="1" t="s">
        <v>898</v>
      </c>
      <c r="F242" s="4" t="s">
        <v>17</v>
      </c>
      <c r="G242" s="1" t="s">
        <v>18</v>
      </c>
      <c r="H242" s="1" t="s">
        <v>19</v>
      </c>
      <c r="I242" s="1" t="s">
        <v>20</v>
      </c>
      <c r="J242" s="1" t="s">
        <v>899</v>
      </c>
      <c r="K242" s="1" t="s">
        <v>22</v>
      </c>
      <c r="L242" s="1">
        <v>0</v>
      </c>
      <c r="M242" s="2">
        <v>0</v>
      </c>
    </row>
    <row r="243" ht="285" spans="1:13">
      <c r="A243" s="1" t="s">
        <v>900</v>
      </c>
      <c r="B243" s="1" t="s">
        <v>13</v>
      </c>
      <c r="C243" s="4" t="s">
        <v>901</v>
      </c>
      <c r="D243" s="1" t="s">
        <v>902</v>
      </c>
      <c r="E243" s="1" t="s">
        <v>903</v>
      </c>
      <c r="F243" s="4" t="s">
        <v>17</v>
      </c>
      <c r="G243" s="1" t="s">
        <v>18</v>
      </c>
      <c r="H243" s="1" t="s">
        <v>19</v>
      </c>
      <c r="I243" s="1" t="s">
        <v>20</v>
      </c>
      <c r="J243" s="1" t="s">
        <v>904</v>
      </c>
      <c r="K243" s="1" t="s">
        <v>22</v>
      </c>
      <c r="L243" s="1">
        <v>0</v>
      </c>
      <c r="M243" s="2">
        <v>0</v>
      </c>
    </row>
    <row r="244" ht="225" spans="1:13">
      <c r="A244" s="1" t="s">
        <v>900</v>
      </c>
      <c r="B244" s="1" t="s">
        <v>13</v>
      </c>
      <c r="C244" s="4" t="s">
        <v>905</v>
      </c>
      <c r="D244" s="1" t="s">
        <v>906</v>
      </c>
      <c r="E244" s="1" t="s">
        <v>907</v>
      </c>
      <c r="F244" s="4" t="s">
        <v>17</v>
      </c>
      <c r="G244" s="1" t="s">
        <v>18</v>
      </c>
      <c r="H244" s="1" t="s">
        <v>19</v>
      </c>
      <c r="I244" s="1" t="s">
        <v>20</v>
      </c>
      <c r="J244" s="1" t="s">
        <v>908</v>
      </c>
      <c r="K244" s="1" t="s">
        <v>22</v>
      </c>
      <c r="L244" s="1" t="str">
        <f>HYPERLINK("https://files.afu.se/Downloads/Transcripts/0%20-%20Government/USA%20-%20NASA%20Astrobiology/2020 04 16 - NASA Astrobiology - Astrobiology  The NASA Graphic History Series_G1chiN8CJA0 - transcript (automated).pdf","Transcript Link")</f>
        <v>Transcript Link</v>
      </c>
      <c r="M244" s="2" t="str">
        <f>HYPERLINK("https://files.afu.se/Downloads/Transcripts/0%20-%20Government/USA%20-%20NASA%20Astrobiology/2020 04 16 - NASA Astrobiology - Astrobiology  The NASA Graphic History Series_G1chiN8CJA0 - transcript (automated).pdf","Transcript Link")</f>
        <v>Transcript Link</v>
      </c>
    </row>
    <row r="245" ht="330" spans="1:13">
      <c r="A245" s="1" t="s">
        <v>909</v>
      </c>
      <c r="B245" s="1" t="s">
        <v>13</v>
      </c>
      <c r="C245" s="4" t="s">
        <v>910</v>
      </c>
      <c r="D245" s="1" t="s">
        <v>911</v>
      </c>
      <c r="E245" s="1" t="s">
        <v>912</v>
      </c>
      <c r="F245" s="4" t="s">
        <v>17</v>
      </c>
      <c r="G245" s="1" t="s">
        <v>18</v>
      </c>
      <c r="H245" s="1" t="s">
        <v>19</v>
      </c>
      <c r="I245" s="1" t="s">
        <v>20</v>
      </c>
      <c r="J245" s="1" t="s">
        <v>913</v>
      </c>
      <c r="K245" s="1" t="s">
        <v>22</v>
      </c>
      <c r="L245" s="1" t="str">
        <f>HYPERLINK("https://files.afu.se/Downloads/Transcripts/0%20-%20Government/USA%20-%20NASA%20Astrobiology/2020 04 09 - NASA Astrobiology - Astrobiology Graphic History Series  Trailer_Nl7_X_I0vrE - transcript (automated).pdf","Transcript Link")</f>
        <v>Transcript Link</v>
      </c>
      <c r="M245" s="2" t="str">
        <f>HYPERLINK("https://files.afu.se/Downloads/Transcripts/0%20-%20Government/USA%20-%20NASA%20Astrobiology/2020 04 09 - NASA Astrobiology - Astrobiology Graphic History Series  Trailer_Nl7_X_I0vrE - transcript (automated).pdf","Transcript Link")</f>
        <v>Transcript Link</v>
      </c>
    </row>
    <row r="246" ht="300" spans="1:13">
      <c r="A246" s="1" t="s">
        <v>914</v>
      </c>
      <c r="B246" s="1" t="s">
        <v>13</v>
      </c>
      <c r="C246" s="4" t="s">
        <v>915</v>
      </c>
      <c r="D246" s="1" t="s">
        <v>916</v>
      </c>
      <c r="E246" s="1" t="s">
        <v>917</v>
      </c>
      <c r="F246" s="4" t="s">
        <v>17</v>
      </c>
      <c r="G246" s="1" t="s">
        <v>18</v>
      </c>
      <c r="H246" s="1" t="s">
        <v>19</v>
      </c>
      <c r="I246" s="1" t="s">
        <v>20</v>
      </c>
      <c r="J246" s="1" t="s">
        <v>918</v>
      </c>
      <c r="K246" s="1" t="s">
        <v>22</v>
      </c>
      <c r="L246" s="1" t="str">
        <f>HYPERLINK("https://files.afu.se/Downloads/Transcripts/0%20-%20Government/USA%20-%20NASA%20Astrobiology/2020 03 31 - NASA Astrobiology - Ask an Astrobiologist  Atmospheres and the Search for Life with Dr. Colin Goldblatt_I_odfWOJsQo - transcript (automated).pdf","Transcript Link")</f>
        <v>Transcript Link</v>
      </c>
      <c r="M246" s="2" t="str">
        <f>HYPERLINK("https://files.afu.se/Downloads/Transcripts/0%20-%20Government/USA%20-%20NASA%20Astrobiology/2020 03 31 - NASA Astrobiology - Ask an Astrobiologist  Atmospheres and the Search for Life with Dr. Colin Goldblatt_I_odfWOJsQo - transcript (automated).pdf","Transcript Link")</f>
        <v>Transcript Link</v>
      </c>
    </row>
    <row r="247" ht="285" spans="1:13">
      <c r="A247" s="1" t="s">
        <v>919</v>
      </c>
      <c r="B247" s="1" t="s">
        <v>13</v>
      </c>
      <c r="C247" s="4" t="s">
        <v>920</v>
      </c>
      <c r="D247" s="1" t="s">
        <v>921</v>
      </c>
      <c r="E247" s="1" t="s">
        <v>922</v>
      </c>
      <c r="F247" s="4" t="s">
        <v>17</v>
      </c>
      <c r="G247" s="1" t="s">
        <v>18</v>
      </c>
      <c r="H247" s="1" t="s">
        <v>19</v>
      </c>
      <c r="I247" s="1" t="s">
        <v>20</v>
      </c>
      <c r="J247" s="1" t="s">
        <v>923</v>
      </c>
      <c r="K247" s="1" t="s">
        <v>22</v>
      </c>
      <c r="L247" s="1">
        <v>0</v>
      </c>
      <c r="M247" s="2">
        <v>0</v>
      </c>
    </row>
    <row r="248" ht="285" spans="1:13">
      <c r="A248" s="1" t="s">
        <v>924</v>
      </c>
      <c r="B248" s="1" t="s">
        <v>13</v>
      </c>
      <c r="C248" s="4" t="s">
        <v>925</v>
      </c>
      <c r="D248" s="1" t="s">
        <v>926</v>
      </c>
      <c r="E248" s="1" t="s">
        <v>927</v>
      </c>
      <c r="F248" s="4" t="s">
        <v>17</v>
      </c>
      <c r="G248" s="1" t="s">
        <v>18</v>
      </c>
      <c r="H248" s="1" t="s">
        <v>19</v>
      </c>
      <c r="I248" s="1" t="s">
        <v>20</v>
      </c>
      <c r="J248" s="1" t="s">
        <v>928</v>
      </c>
      <c r="K248" s="1" t="s">
        <v>22</v>
      </c>
      <c r="L248" s="1" t="str">
        <f>HYPERLINK("https://files.afu.se/Downloads/Transcripts/0%20-%20Government/USA%20-%20NASA%20Astrobiology/2020 01 23 - NASA Astrobiology - Ask An Astrobiologist  SOFIA, the Flying Telescope with Dr. Daniel Angerhausen_T509muwOO0s - transcript (automated).pdf","Transcript Link")</f>
        <v>Transcript Link</v>
      </c>
      <c r="M248" s="2" t="str">
        <f>HYPERLINK("https://files.afu.se/Downloads/Transcripts/0%20-%20Government/USA%20-%20NASA%20Astrobiology/2020 01 23 - NASA Astrobiology - Ask An Astrobiologist  SOFIA, the Flying Telescope with Dr. Daniel Angerhausen_T509muwOO0s - transcript (automated).pdf","Transcript Link")</f>
        <v>Transcript Link</v>
      </c>
    </row>
    <row r="249" ht="330" spans="1:13">
      <c r="A249" s="1" t="s">
        <v>929</v>
      </c>
      <c r="B249" s="1" t="s">
        <v>13</v>
      </c>
      <c r="C249" s="4" t="s">
        <v>930</v>
      </c>
      <c r="D249" s="1" t="s">
        <v>931</v>
      </c>
      <c r="E249" s="1" t="s">
        <v>932</v>
      </c>
      <c r="F249" s="4" t="s">
        <v>17</v>
      </c>
      <c r="G249" s="1" t="s">
        <v>18</v>
      </c>
      <c r="H249" s="1" t="s">
        <v>19</v>
      </c>
      <c r="I249" s="1" t="s">
        <v>20</v>
      </c>
      <c r="J249" s="1" t="s">
        <v>933</v>
      </c>
      <c r="K249" s="1" t="s">
        <v>22</v>
      </c>
      <c r="L249" s="1">
        <v>0</v>
      </c>
      <c r="M249" s="2">
        <v>0</v>
      </c>
    </row>
    <row r="250" ht="300" spans="1:13">
      <c r="A250" s="1" t="s">
        <v>934</v>
      </c>
      <c r="B250" s="1" t="s">
        <v>13</v>
      </c>
      <c r="C250" s="4" t="s">
        <v>935</v>
      </c>
      <c r="D250" s="1" t="s">
        <v>936</v>
      </c>
      <c r="E250" s="1" t="s">
        <v>937</v>
      </c>
      <c r="F250" s="4" t="s">
        <v>17</v>
      </c>
      <c r="G250" s="1" t="s">
        <v>18</v>
      </c>
      <c r="H250" s="1" t="s">
        <v>19</v>
      </c>
      <c r="I250" s="1" t="s">
        <v>20</v>
      </c>
      <c r="J250" s="1" t="s">
        <v>938</v>
      </c>
      <c r="K250" s="1" t="s">
        <v>22</v>
      </c>
      <c r="L250" s="1" t="str">
        <f>HYPERLINK("https://files.afu.se/Downloads/Transcripts/0%20-%20Government/USA%20-%20NASA%20Astrobiology/2019 11 13 - NASA Astrobiology - Communicating Science Through the Art of Comics with Dr. Aaron Gronstal_o_G8aeA3wCI - transcript (automated).pdf","Transcript Link")</f>
        <v>Transcript Link</v>
      </c>
      <c r="M250" s="2" t="str">
        <f>HYPERLINK("https://files.afu.se/Downloads/Transcripts/0%20-%20Government/USA%20-%20NASA%20Astrobiology/2019 11 13 - NASA Astrobiology - Communicating Science Through the Art of Comics with Dr. Aaron Gronstal_o_G8aeA3wCI - transcript (automated).pdf","Transcript Link")</f>
        <v>Transcript Link</v>
      </c>
    </row>
    <row r="251" ht="300" spans="1:13">
      <c r="A251" s="1" t="s">
        <v>939</v>
      </c>
      <c r="B251" s="1" t="s">
        <v>13</v>
      </c>
      <c r="C251" s="4" t="s">
        <v>940</v>
      </c>
      <c r="D251" s="1" t="s">
        <v>941</v>
      </c>
      <c r="E251" s="1" t="s">
        <v>942</v>
      </c>
      <c r="F251" s="4" t="s">
        <v>17</v>
      </c>
      <c r="G251" s="1" t="s">
        <v>18</v>
      </c>
      <c r="H251" s="1" t="s">
        <v>19</v>
      </c>
      <c r="I251" s="1" t="s">
        <v>20</v>
      </c>
      <c r="J251" s="1" t="s">
        <v>943</v>
      </c>
      <c r="K251" s="1" t="s">
        <v>22</v>
      </c>
      <c r="L251" s="1">
        <v>0</v>
      </c>
      <c r="M251" s="2">
        <v>0</v>
      </c>
    </row>
    <row r="252" ht="285" spans="1:13">
      <c r="A252" s="1" t="s">
        <v>944</v>
      </c>
      <c r="B252" s="1" t="s">
        <v>13</v>
      </c>
      <c r="C252" s="4" t="s">
        <v>945</v>
      </c>
      <c r="D252" s="1" t="s">
        <v>946</v>
      </c>
      <c r="E252" s="1" t="s">
        <v>947</v>
      </c>
      <c r="F252" s="4" t="s">
        <v>17</v>
      </c>
      <c r="G252" s="1" t="s">
        <v>18</v>
      </c>
      <c r="H252" s="1" t="s">
        <v>19</v>
      </c>
      <c r="I252" s="1" t="s">
        <v>20</v>
      </c>
      <c r="J252" s="1" t="s">
        <v>948</v>
      </c>
      <c r="K252" s="1" t="s">
        <v>22</v>
      </c>
      <c r="L252" s="1">
        <v>0</v>
      </c>
      <c r="M252" s="2">
        <v>0</v>
      </c>
    </row>
    <row r="253" ht="409.5" spans="1:13">
      <c r="A253" s="1" t="s">
        <v>949</v>
      </c>
      <c r="B253" s="1" t="s">
        <v>13</v>
      </c>
      <c r="C253" s="4" t="s">
        <v>950</v>
      </c>
      <c r="D253" s="1" t="s">
        <v>951</v>
      </c>
      <c r="E253" s="1" t="s">
        <v>952</v>
      </c>
      <c r="F253" s="4" t="s">
        <v>17</v>
      </c>
      <c r="G253" s="1" t="s">
        <v>18</v>
      </c>
      <c r="H253" s="1" t="s">
        <v>19</v>
      </c>
      <c r="I253" s="1" t="s">
        <v>20</v>
      </c>
      <c r="J253" s="1" t="s">
        <v>953</v>
      </c>
      <c r="K253" s="1" t="s">
        <v>22</v>
      </c>
      <c r="L253" s="1" t="str">
        <f>HYPERLINK("https://files.afu.se/Downloads/Transcripts/0%20-%20Government/USA%20-%20NASA%20Astrobiology/2019 09 09 - NASA Astrobiology - ExoClimes V - Day 1  Emily Rauscher_cDSbz-2PKL8 - transcript (automated).pdf","Transcript Link")</f>
        <v>Transcript Link</v>
      </c>
      <c r="M253" s="2" t="str">
        <f>HYPERLINK("https://files.afu.se/Downloads/Transcripts/0%20-%20Government/USA%20-%20NASA%20Astrobiology/2019 09 09 - NASA Astrobiology - ExoClimes V - Day 1  Emily Rauscher_cDSbz-2PKL8 - transcript (automated).pdf","Transcript Link")</f>
        <v>Transcript Link</v>
      </c>
    </row>
    <row r="254" ht="409.5" spans="1:13">
      <c r="A254" s="1" t="s">
        <v>949</v>
      </c>
      <c r="B254" s="1" t="s">
        <v>13</v>
      </c>
      <c r="C254" s="4" t="s">
        <v>954</v>
      </c>
      <c r="D254" s="1" t="s">
        <v>955</v>
      </c>
      <c r="E254" s="1" t="s">
        <v>956</v>
      </c>
      <c r="F254" s="4" t="s">
        <v>17</v>
      </c>
      <c r="G254" s="1" t="s">
        <v>18</v>
      </c>
      <c r="H254" s="1" t="s">
        <v>19</v>
      </c>
      <c r="I254" s="1" t="s">
        <v>20</v>
      </c>
      <c r="J254" s="1" t="s">
        <v>957</v>
      </c>
      <c r="K254" s="1" t="s">
        <v>22</v>
      </c>
      <c r="L254" s="1" t="str">
        <f>HYPERLINK("https://files.afu.se/Downloads/Transcripts/0%20-%20Government/USA%20-%20NASA%20Astrobiology/2019 09 09 - NASA Astrobiology - ExoClimes V - Day 1  Yamila Miguel_PsUDRjL7u7U - transcript (automated).pdf","Transcript Link")</f>
        <v>Transcript Link</v>
      </c>
      <c r="M254" s="2" t="str">
        <f>HYPERLINK("https://files.afu.se/Downloads/Transcripts/0%20-%20Government/USA%20-%20NASA%20Astrobiology/2019 09 09 - NASA Astrobiology - ExoClimes V - Day 1  Yamila Miguel_PsUDRjL7u7U - transcript (automated).pdf","Transcript Link")</f>
        <v>Transcript Link</v>
      </c>
    </row>
    <row r="255" ht="409.5" spans="1:13">
      <c r="A255" s="1" t="s">
        <v>949</v>
      </c>
      <c r="B255" s="1" t="s">
        <v>13</v>
      </c>
      <c r="C255" s="4" t="s">
        <v>958</v>
      </c>
      <c r="D255" s="1" t="s">
        <v>959</v>
      </c>
      <c r="E255" s="1" t="s">
        <v>960</v>
      </c>
      <c r="F255" s="4" t="s">
        <v>17</v>
      </c>
      <c r="G255" s="1" t="s">
        <v>18</v>
      </c>
      <c r="H255" s="1" t="s">
        <v>19</v>
      </c>
      <c r="I255" s="1" t="s">
        <v>20</v>
      </c>
      <c r="J255" s="1" t="s">
        <v>961</v>
      </c>
      <c r="K255" s="1" t="s">
        <v>22</v>
      </c>
      <c r="L255" s="1" t="str">
        <f>HYPERLINK("https://files.afu.se/Downloads/Transcripts/0%20-%20Government/USA%20-%20NASA%20Astrobiology/2019 09 09 - NASA Astrobiology - ExoClimes V - Day 2  Allison Wing_Byg2Ci9jO6g - transcript (automated).pdf","Transcript Link")</f>
        <v>Transcript Link</v>
      </c>
      <c r="M255" s="2" t="str">
        <f>HYPERLINK("https://files.afu.se/Downloads/Transcripts/0%20-%20Government/USA%20-%20NASA%20Astrobiology/2019 09 09 - NASA Astrobiology - ExoClimes V - Day 2  Allison Wing_Byg2Ci9jO6g - transcript (automated).pdf","Transcript Link")</f>
        <v>Transcript Link</v>
      </c>
    </row>
    <row r="256" ht="409.5" spans="1:13">
      <c r="A256" s="1" t="s">
        <v>949</v>
      </c>
      <c r="B256" s="1" t="s">
        <v>13</v>
      </c>
      <c r="C256" s="4" t="s">
        <v>962</v>
      </c>
      <c r="D256" s="1" t="s">
        <v>963</v>
      </c>
      <c r="E256" s="1" t="s">
        <v>964</v>
      </c>
      <c r="F256" s="4" t="s">
        <v>17</v>
      </c>
      <c r="G256" s="1" t="s">
        <v>18</v>
      </c>
      <c r="H256" s="1" t="s">
        <v>19</v>
      </c>
      <c r="I256" s="1" t="s">
        <v>20</v>
      </c>
      <c r="J256" s="1" t="s">
        <v>965</v>
      </c>
      <c r="K256" s="1" t="s">
        <v>22</v>
      </c>
      <c r="L256" s="1" t="str">
        <f>HYPERLINK("https://files.afu.se/Downloads/Transcripts/0%20-%20Government/USA%20-%20NASA%20Astrobiology/2019 09 09 - NASA Astrobiology - ExoClimes V - Day 2  Caroline Morley_lYt2KoWOhqk - transcript (automated).pdf","Transcript Link")</f>
        <v>Transcript Link</v>
      </c>
      <c r="M256" s="2" t="str">
        <f>HYPERLINK("https://files.afu.se/Downloads/Transcripts/0%20-%20Government/USA%20-%20NASA%20Astrobiology/2019 09 09 - NASA Astrobiology - ExoClimes V - Day 2  Caroline Morley_lYt2KoWOhqk - transcript (automated).pdf","Transcript Link")</f>
        <v>Transcript Link</v>
      </c>
    </row>
    <row r="257" ht="409.5" spans="1:13">
      <c r="A257" s="1" t="s">
        <v>949</v>
      </c>
      <c r="B257" s="1" t="s">
        <v>13</v>
      </c>
      <c r="C257" s="4" t="s">
        <v>966</v>
      </c>
      <c r="D257" s="1" t="s">
        <v>967</v>
      </c>
      <c r="E257" s="1" t="s">
        <v>968</v>
      </c>
      <c r="F257" s="4" t="s">
        <v>17</v>
      </c>
      <c r="G257" s="1" t="s">
        <v>18</v>
      </c>
      <c r="H257" s="1" t="s">
        <v>19</v>
      </c>
      <c r="I257" s="1" t="s">
        <v>20</v>
      </c>
      <c r="J257" s="1" t="s">
        <v>969</v>
      </c>
      <c r="K257" s="1" t="s">
        <v>22</v>
      </c>
      <c r="L257" s="1" t="str">
        <f>HYPERLINK("https://files.afu.se/Downloads/Transcripts/0%20-%20Government/USA%20-%20NASA%20Astrobiology/2019 09 09 - NASA Astrobiology - ExoClimes V - Day 2  Colin Goldblatt_jbCCwVenQHs - transcript (automated).pdf","Transcript Link")</f>
        <v>Transcript Link</v>
      </c>
      <c r="M257" s="2" t="str">
        <f>HYPERLINK("https://files.afu.se/Downloads/Transcripts/0%20-%20Government/USA%20-%20NASA%20Astrobiology/2019 09 09 - NASA Astrobiology - ExoClimes V - Day 2  Colin Goldblatt_jbCCwVenQHs - transcript (automated).pdf","Transcript Link")</f>
        <v>Transcript Link</v>
      </c>
    </row>
    <row r="258" ht="409.5" spans="1:13">
      <c r="A258" s="1" t="s">
        <v>949</v>
      </c>
      <c r="B258" s="1" t="s">
        <v>13</v>
      </c>
      <c r="C258" s="4" t="s">
        <v>970</v>
      </c>
      <c r="D258" s="1" t="s">
        <v>971</v>
      </c>
      <c r="E258" s="1" t="s">
        <v>972</v>
      </c>
      <c r="F258" s="4" t="s">
        <v>17</v>
      </c>
      <c r="G258" s="1" t="s">
        <v>18</v>
      </c>
      <c r="H258" s="1" t="s">
        <v>19</v>
      </c>
      <c r="I258" s="1" t="s">
        <v>20</v>
      </c>
      <c r="J258" s="1" t="s">
        <v>973</v>
      </c>
      <c r="K258" s="1" t="s">
        <v>22</v>
      </c>
      <c r="L258" s="1" t="str">
        <f>HYPERLINK("https://files.afu.se/Downloads/Transcripts/0%20-%20Government/USA%20-%20NASA%20Astrobiology/2019 09 09 - NASA Astrobiology - ExoClimes V - Day 2  Denis Sergeev_9nGIpQiPwDs - transcript (automated).pdf","Transcript Link")</f>
        <v>Transcript Link</v>
      </c>
      <c r="M258" s="2" t="str">
        <f>HYPERLINK("https://files.afu.se/Downloads/Transcripts/0%20-%20Government/USA%20-%20NASA%20Astrobiology/2019 09 09 - NASA Astrobiology - ExoClimes V - Day 2  Denis Sergeev_9nGIpQiPwDs - transcript (automated).pdf","Transcript Link")</f>
        <v>Transcript Link</v>
      </c>
    </row>
    <row r="259" ht="409.5" spans="1:13">
      <c r="A259" s="1" t="s">
        <v>949</v>
      </c>
      <c r="B259" s="1" t="s">
        <v>13</v>
      </c>
      <c r="C259" s="4" t="s">
        <v>974</v>
      </c>
      <c r="D259" s="1" t="s">
        <v>975</v>
      </c>
      <c r="E259" s="1" t="s">
        <v>976</v>
      </c>
      <c r="F259" s="4" t="s">
        <v>17</v>
      </c>
      <c r="G259" s="1" t="s">
        <v>18</v>
      </c>
      <c r="H259" s="1" t="s">
        <v>19</v>
      </c>
      <c r="I259" s="1" t="s">
        <v>20</v>
      </c>
      <c r="J259" s="1" t="s">
        <v>977</v>
      </c>
      <c r="K259" s="1" t="s">
        <v>22</v>
      </c>
      <c r="L259" s="1" t="str">
        <f>HYPERLINK("https://files.afu.se/Downloads/Transcripts/0%20-%20Government/USA%20-%20NASA%20Astrobiology/2019 09 09 - NASA Astrobiology - ExoClimes V - Day 2  Jasmina Blecic_I_imt8qB1YE - transcript (automated).pdf","Transcript Link")</f>
        <v>Transcript Link</v>
      </c>
      <c r="M259" s="2" t="str">
        <f>HYPERLINK("https://files.afu.se/Downloads/Transcripts/0%20-%20Government/USA%20-%20NASA%20Astrobiology/2019 09 09 - NASA Astrobiology - ExoClimes V - Day 2  Jasmina Blecic_I_imt8qB1YE - transcript (automated).pdf","Transcript Link")</f>
        <v>Transcript Link</v>
      </c>
    </row>
    <row r="260" ht="409.5" spans="1:13">
      <c r="A260" s="1" t="s">
        <v>949</v>
      </c>
      <c r="B260" s="1" t="s">
        <v>13</v>
      </c>
      <c r="C260" s="4" t="s">
        <v>978</v>
      </c>
      <c r="D260" s="1" t="s">
        <v>979</v>
      </c>
      <c r="E260" s="1" t="s">
        <v>980</v>
      </c>
      <c r="F260" s="4" t="s">
        <v>17</v>
      </c>
      <c r="G260" s="1" t="s">
        <v>18</v>
      </c>
      <c r="H260" s="1" t="s">
        <v>19</v>
      </c>
      <c r="I260" s="1" t="s">
        <v>20</v>
      </c>
      <c r="J260" s="1" t="s">
        <v>981</v>
      </c>
      <c r="K260" s="1" t="s">
        <v>22</v>
      </c>
      <c r="L260" s="1" t="str">
        <f>HYPERLINK("https://files.afu.se/Downloads/Transcripts/0%20-%20Government/USA%20-%20NASA%20Astrobiology/2019 09 09 - NASA Astrobiology - ExoClimes V - Day 2  Jeremy Leconte_ggRh67R1bqE - transcript (automated).pdf","Transcript Link")</f>
        <v>Transcript Link</v>
      </c>
      <c r="M260" s="2" t="str">
        <f>HYPERLINK("https://files.afu.se/Downloads/Transcripts/0%20-%20Government/USA%20-%20NASA%20Astrobiology/2019 09 09 - NASA Astrobiology - ExoClimes V - Day 2  Jeremy Leconte_ggRh67R1bqE - transcript (automated).pdf","Transcript Link")</f>
        <v>Transcript Link</v>
      </c>
    </row>
    <row r="261" ht="409.5" spans="1:13">
      <c r="A261" s="1" t="s">
        <v>949</v>
      </c>
      <c r="B261" s="1" t="s">
        <v>13</v>
      </c>
      <c r="C261" s="4" t="s">
        <v>982</v>
      </c>
      <c r="D261" s="1" t="s">
        <v>983</v>
      </c>
      <c r="E261" s="1" t="s">
        <v>984</v>
      </c>
      <c r="F261" s="4" t="s">
        <v>17</v>
      </c>
      <c r="G261" s="1" t="s">
        <v>18</v>
      </c>
      <c r="H261" s="1" t="s">
        <v>19</v>
      </c>
      <c r="I261" s="1" t="s">
        <v>20</v>
      </c>
      <c r="J261" s="1" t="s">
        <v>985</v>
      </c>
      <c r="K261" s="1" t="s">
        <v>22</v>
      </c>
      <c r="L261" s="1" t="str">
        <f>HYPERLINK("https://files.afu.se/Downloads/Transcripts/0%20-%20Government/USA%20-%20NASA%20Astrobiology/2019 09 09 - NASA Astrobiology - ExoClimes V - Day 2  Maxence Lefevre_KAiOfpzIWRY - transcript (automated).pdf","Transcript Link")</f>
        <v>Transcript Link</v>
      </c>
      <c r="M261" s="2" t="str">
        <f>HYPERLINK("https://files.afu.se/Downloads/Transcripts/0%20-%20Government/USA%20-%20NASA%20Astrobiology/2019 09 09 - NASA Astrobiology - ExoClimes V - Day 2  Maxence Lefevre_KAiOfpzIWRY - transcript (automated).pdf","Transcript Link")</f>
        <v>Transcript Link</v>
      </c>
    </row>
    <row r="262" ht="409.5" spans="1:13">
      <c r="A262" s="1" t="s">
        <v>949</v>
      </c>
      <c r="B262" s="1" t="s">
        <v>13</v>
      </c>
      <c r="C262" s="4" t="s">
        <v>986</v>
      </c>
      <c r="D262" s="1" t="s">
        <v>987</v>
      </c>
      <c r="E262" s="1" t="s">
        <v>988</v>
      </c>
      <c r="F262" s="4" t="s">
        <v>17</v>
      </c>
      <c r="G262" s="1" t="s">
        <v>18</v>
      </c>
      <c r="H262" s="1" t="s">
        <v>19</v>
      </c>
      <c r="I262" s="1" t="s">
        <v>20</v>
      </c>
      <c r="J262" s="1" t="s">
        <v>989</v>
      </c>
      <c r="K262" s="1" t="s">
        <v>22</v>
      </c>
      <c r="L262" s="1" t="str">
        <f>HYPERLINK("https://files.afu.se/Downloads/Transcripts/0%20-%20Government/USA%20-%20NASA%20Astrobiology/2019 09 09 - NASA Astrobiology - ExoClimes V - Day 2  Pascal Tremblin_s-MRGs7_S2g - transcript (automated).pdf","Transcript Link")</f>
        <v>Transcript Link</v>
      </c>
      <c r="M262" s="2" t="str">
        <f>HYPERLINK("https://files.afu.se/Downloads/Transcripts/0%20-%20Government/USA%20-%20NASA%20Astrobiology/2019 09 09 - NASA Astrobiology - ExoClimes V - Day 2  Pascal Tremblin_s-MRGs7_S2g - transcript (automated).pdf","Transcript Link")</f>
        <v>Transcript Link</v>
      </c>
    </row>
    <row r="263" ht="409.5" spans="1:13">
      <c r="A263" s="1" t="s">
        <v>949</v>
      </c>
      <c r="B263" s="1" t="s">
        <v>13</v>
      </c>
      <c r="C263" s="4" t="s">
        <v>990</v>
      </c>
      <c r="D263" s="1" t="s">
        <v>991</v>
      </c>
      <c r="E263" s="1" t="s">
        <v>992</v>
      </c>
      <c r="F263" s="4" t="s">
        <v>17</v>
      </c>
      <c r="G263" s="1" t="s">
        <v>18</v>
      </c>
      <c r="H263" s="1" t="s">
        <v>19</v>
      </c>
      <c r="I263" s="1" t="s">
        <v>20</v>
      </c>
      <c r="J263" s="1" t="s">
        <v>993</v>
      </c>
      <c r="K263" s="1" t="s">
        <v>22</v>
      </c>
      <c r="L263" s="1" t="str">
        <f>HYPERLINK("https://files.afu.se/Downloads/Transcripts/0%20-%20Government/USA%20-%20NASA%20Astrobiology/2019 09 09 - NASA Astrobiology - ExoClimes V - Day 2  Sarah Horst_5B8pbcHFKEo - transcript (automated).pdf","Transcript Link")</f>
        <v>Transcript Link</v>
      </c>
      <c r="M263" s="2" t="str">
        <f>HYPERLINK("https://files.afu.se/Downloads/Transcripts/0%20-%20Government/USA%20-%20NASA%20Astrobiology/2019 09 09 - NASA Astrobiology - ExoClimes V - Day 2  Sarah Horst_5B8pbcHFKEo - transcript (automated).pdf","Transcript Link")</f>
        <v>Transcript Link</v>
      </c>
    </row>
    <row r="264" ht="409.5" spans="1:13">
      <c r="A264" s="1" t="s">
        <v>949</v>
      </c>
      <c r="B264" s="1" t="s">
        <v>13</v>
      </c>
      <c r="C264" s="4" t="s">
        <v>994</v>
      </c>
      <c r="D264" s="1" t="s">
        <v>995</v>
      </c>
      <c r="E264" s="1" t="s">
        <v>996</v>
      </c>
      <c r="F264" s="4" t="s">
        <v>17</v>
      </c>
      <c r="G264" s="1" t="s">
        <v>18</v>
      </c>
      <c r="H264" s="1" t="s">
        <v>19</v>
      </c>
      <c r="I264" s="1" t="s">
        <v>20</v>
      </c>
      <c r="J264" s="1" t="s">
        <v>997</v>
      </c>
      <c r="K264" s="1" t="s">
        <v>22</v>
      </c>
      <c r="L264" s="1" t="str">
        <f>HYPERLINK("https://files.afu.se/Downloads/Transcripts/0%20-%20Government/USA%20-%20NASA%20Astrobiology/2019 09 09 - NASA Astrobiology - ExoClimes V - Day 2  Yui Kawashima_NJLpv73QiTQ - transcript (automated).pdf","Transcript Link")</f>
        <v>Transcript Link</v>
      </c>
      <c r="M264" s="2" t="str">
        <f>HYPERLINK("https://files.afu.se/Downloads/Transcripts/0%20-%20Government/USA%20-%20NASA%20Astrobiology/2019 09 09 - NASA Astrobiology - ExoClimes V - Day 2  Yui Kawashima_NJLpv73QiTQ - transcript (automated).pdf","Transcript Link")</f>
        <v>Transcript Link</v>
      </c>
    </row>
    <row r="265" ht="409.5" spans="1:13">
      <c r="A265" s="1" t="s">
        <v>949</v>
      </c>
      <c r="B265" s="1" t="s">
        <v>13</v>
      </c>
      <c r="C265" s="4" t="s">
        <v>998</v>
      </c>
      <c r="D265" s="1" t="s">
        <v>999</v>
      </c>
      <c r="E265" s="1" t="s">
        <v>1000</v>
      </c>
      <c r="F265" s="4" t="s">
        <v>17</v>
      </c>
      <c r="G265" s="1" t="s">
        <v>18</v>
      </c>
      <c r="H265" s="1" t="s">
        <v>19</v>
      </c>
      <c r="I265" s="1" t="s">
        <v>20</v>
      </c>
      <c r="J265" s="1" t="s">
        <v>1001</v>
      </c>
      <c r="K265" s="1" t="s">
        <v>22</v>
      </c>
      <c r="L265" s="1" t="str">
        <f>HYPERLINK("https://files.afu.se/Downloads/Transcripts/0%20-%20Government/USA%20-%20NASA%20Astrobiology/2019 09 09 - NASA Astrobiology - ExoClimes V - Day 3  Antonija Oklopcic_bUQk__egUHw - transcript (automated).pdf","Transcript Link")</f>
        <v>Transcript Link</v>
      </c>
      <c r="M265" s="2" t="str">
        <f>HYPERLINK("https://files.afu.se/Downloads/Transcripts/0%20-%20Government/USA%20-%20NASA%20Astrobiology/2019 09 09 - NASA Astrobiology - ExoClimes V - Day 3  Antonija Oklopcic_bUQk__egUHw - transcript (automated).pdf","Transcript Link")</f>
        <v>Transcript Link</v>
      </c>
    </row>
    <row r="266" ht="409.5" spans="1:13">
      <c r="A266" s="1" t="s">
        <v>949</v>
      </c>
      <c r="B266" s="1" t="s">
        <v>13</v>
      </c>
      <c r="C266" s="4" t="s">
        <v>1002</v>
      </c>
      <c r="D266" s="1" t="s">
        <v>1003</v>
      </c>
      <c r="E266" s="1" t="s">
        <v>1004</v>
      </c>
      <c r="F266" s="4" t="s">
        <v>17</v>
      </c>
      <c r="G266" s="1" t="s">
        <v>18</v>
      </c>
      <c r="H266" s="1" t="s">
        <v>19</v>
      </c>
      <c r="I266" s="1" t="s">
        <v>20</v>
      </c>
      <c r="J266" s="1" t="s">
        <v>1005</v>
      </c>
      <c r="K266" s="1" t="s">
        <v>22</v>
      </c>
      <c r="L266" s="1" t="str">
        <f>HYPERLINK("https://files.afu.se/Downloads/Transcripts/0%20-%20Government/USA%20-%20NASA%20Astrobiology/2019 09 09 - NASA Astrobiology - ExoClimes V - Day 3  Hilke Schlichting_4x1QFyuav-g - transcript (automated).pdf","Transcript Link")</f>
        <v>Transcript Link</v>
      </c>
      <c r="M266" s="2" t="str">
        <f>HYPERLINK("https://files.afu.se/Downloads/Transcripts/0%20-%20Government/USA%20-%20NASA%20Astrobiology/2019 09 09 - NASA Astrobiology - ExoClimes V - Day 3  Hilke Schlichting_4x1QFyuav-g - transcript (automated).pdf","Transcript Link")</f>
        <v>Transcript Link</v>
      </c>
    </row>
    <row r="267" ht="409.5" spans="1:13">
      <c r="A267" s="1" t="s">
        <v>949</v>
      </c>
      <c r="B267" s="1" t="s">
        <v>13</v>
      </c>
      <c r="C267" s="4" t="s">
        <v>1006</v>
      </c>
      <c r="D267" s="1" t="s">
        <v>1007</v>
      </c>
      <c r="E267" s="1" t="s">
        <v>1008</v>
      </c>
      <c r="F267" s="4" t="s">
        <v>17</v>
      </c>
      <c r="G267" s="1" t="s">
        <v>18</v>
      </c>
      <c r="H267" s="1" t="s">
        <v>19</v>
      </c>
      <c r="I267" s="1" t="s">
        <v>20</v>
      </c>
      <c r="J267" s="1" t="s">
        <v>1009</v>
      </c>
      <c r="K267" s="1" t="s">
        <v>22</v>
      </c>
      <c r="L267" s="1" t="str">
        <f>HYPERLINK("https://files.afu.se/Downloads/Transcripts/0%20-%20Government/USA%20-%20NASA%20Astrobiology/2019 09 09 - NASA Astrobiology - ExoClimes V - Day 3  James Owen_mYdhtNks6Tk - transcript (automated).pdf","Transcript Link")</f>
        <v>Transcript Link</v>
      </c>
      <c r="M267" s="2" t="str">
        <f>HYPERLINK("https://files.afu.se/Downloads/Transcripts/0%20-%20Government/USA%20-%20NASA%20Astrobiology/2019 09 09 - NASA Astrobiology - ExoClimes V - Day 3  James Owen_mYdhtNks6Tk - transcript (automated).pdf","Transcript Link")</f>
        <v>Transcript Link</v>
      </c>
    </row>
    <row r="268" ht="409.5" spans="1:13">
      <c r="A268" s="1" t="s">
        <v>949</v>
      </c>
      <c r="B268" s="1" t="s">
        <v>13</v>
      </c>
      <c r="C268" s="4" t="s">
        <v>1010</v>
      </c>
      <c r="D268" s="1" t="s">
        <v>1011</v>
      </c>
      <c r="E268" s="1" t="s">
        <v>1012</v>
      </c>
      <c r="F268" s="4" t="s">
        <v>17</v>
      </c>
      <c r="G268" s="1" t="s">
        <v>18</v>
      </c>
      <c r="H268" s="1" t="s">
        <v>19</v>
      </c>
      <c r="I268" s="1" t="s">
        <v>20</v>
      </c>
      <c r="J268" s="1" t="s">
        <v>1013</v>
      </c>
      <c r="K268" s="1" t="s">
        <v>22</v>
      </c>
      <c r="L268" s="1" t="str">
        <f>HYPERLINK("https://files.afu.se/Downloads/Transcripts/0%20-%20Government/USA%20-%20NASA%20Astrobiology/2019 09 09 - NASA Astrobiology - ExoClimes V - Day 3  Jonathan Fortney_4jf84wj8NHk - transcript (automated).pdf","Transcript Link")</f>
        <v>Transcript Link</v>
      </c>
      <c r="M268" s="2" t="str">
        <f>HYPERLINK("https://files.afu.se/Downloads/Transcripts/0%20-%20Government/USA%20-%20NASA%20Astrobiology/2019 09 09 - NASA Astrobiology - ExoClimes V - Day 3  Jonathan Fortney_4jf84wj8NHk - transcript (automated).pdf","Transcript Link")</f>
        <v>Transcript Link</v>
      </c>
    </row>
    <row r="269" ht="409.5" spans="1:13">
      <c r="A269" s="1" t="s">
        <v>949</v>
      </c>
      <c r="B269" s="1" t="s">
        <v>13</v>
      </c>
      <c r="C269" s="4" t="s">
        <v>1014</v>
      </c>
      <c r="D269" s="1" t="s">
        <v>1015</v>
      </c>
      <c r="E269" s="1" t="s">
        <v>1016</v>
      </c>
      <c r="F269" s="4" t="s">
        <v>17</v>
      </c>
      <c r="G269" s="1" t="s">
        <v>18</v>
      </c>
      <c r="H269" s="1" t="s">
        <v>19</v>
      </c>
      <c r="I269" s="1" t="s">
        <v>20</v>
      </c>
      <c r="J269" s="1" t="s">
        <v>1017</v>
      </c>
      <c r="K269" s="1" t="s">
        <v>22</v>
      </c>
      <c r="L269" s="1" t="str">
        <f>HYPERLINK("https://files.afu.se/Downloads/Transcripts/0%20-%20Government/USA%20-%20NASA%20Astrobiology/2019 09 09 - NASA Astrobiology - ExoClimes V - Day 3  Laura Schaefer_ylCaIWFtbXQ - transcript (automated).pdf","Transcript Link")</f>
        <v>Transcript Link</v>
      </c>
      <c r="M269" s="2" t="str">
        <f>HYPERLINK("https://files.afu.se/Downloads/Transcripts/0%20-%20Government/USA%20-%20NASA%20Astrobiology/2019 09 09 - NASA Astrobiology - ExoClimes V - Day 3  Laura Schaefer_ylCaIWFtbXQ - transcript (automated).pdf","Transcript Link")</f>
        <v>Transcript Link</v>
      </c>
    </row>
    <row r="270" ht="409.5" spans="1:13">
      <c r="A270" s="1" t="s">
        <v>949</v>
      </c>
      <c r="B270" s="1" t="s">
        <v>13</v>
      </c>
      <c r="C270" s="4" t="s">
        <v>1018</v>
      </c>
      <c r="D270" s="1" t="s">
        <v>1019</v>
      </c>
      <c r="E270" s="1" t="s">
        <v>1020</v>
      </c>
      <c r="F270" s="4" t="s">
        <v>17</v>
      </c>
      <c r="G270" s="1" t="s">
        <v>18</v>
      </c>
      <c r="H270" s="1" t="s">
        <v>19</v>
      </c>
      <c r="I270" s="1" t="s">
        <v>20</v>
      </c>
      <c r="J270" s="1" t="s">
        <v>1021</v>
      </c>
      <c r="K270" s="1" t="s">
        <v>22</v>
      </c>
      <c r="L270" s="1" t="str">
        <f>HYPERLINK("https://files.afu.se/Downloads/Transcripts/0%20-%20Government/USA%20-%20NASA%20Astrobiology/2019 09 09 - NASA Astrobiology - ExoClimes V - Day 3  Maggie Thompson_07QqWjNV64I - transcript (automated).pdf","Transcript Link")</f>
        <v>Transcript Link</v>
      </c>
      <c r="M270" s="2" t="str">
        <f>HYPERLINK("https://files.afu.se/Downloads/Transcripts/0%20-%20Government/USA%20-%20NASA%20Astrobiology/2019 09 09 - NASA Astrobiology - ExoClimes V - Day 3  Maggie Thompson_07QqWjNV64I - transcript (automated).pdf","Transcript Link")</f>
        <v>Transcript Link</v>
      </c>
    </row>
    <row r="271" ht="409.5" spans="1:13">
      <c r="A271" s="1" t="s">
        <v>949</v>
      </c>
      <c r="B271" s="1" t="s">
        <v>13</v>
      </c>
      <c r="C271" s="4" t="s">
        <v>1022</v>
      </c>
      <c r="D271" s="1" t="s">
        <v>1023</v>
      </c>
      <c r="E271" s="1" t="s">
        <v>1024</v>
      </c>
      <c r="F271" s="4" t="s">
        <v>17</v>
      </c>
      <c r="G271" s="1" t="s">
        <v>18</v>
      </c>
      <c r="H271" s="1" t="s">
        <v>19</v>
      </c>
      <c r="I271" s="1" t="s">
        <v>20</v>
      </c>
      <c r="J271" s="1" t="s">
        <v>1025</v>
      </c>
      <c r="K271" s="1" t="s">
        <v>22</v>
      </c>
      <c r="L271" s="1" t="str">
        <f>HYPERLINK("https://files.afu.se/Downloads/Transcripts/0%20-%20Government/USA%20-%20NASA%20Astrobiology/2019 09 09 - NASA Astrobiology - ExoClimes V - Day 3  Michael Way_idQNYplgKNo - transcript (automated).pdf","Transcript Link")</f>
        <v>Transcript Link</v>
      </c>
      <c r="M271" s="2" t="str">
        <f>HYPERLINK("https://files.afu.se/Downloads/Transcripts/0%20-%20Government/USA%20-%20NASA%20Astrobiology/2019 09 09 - NASA Astrobiology - ExoClimes V - Day 3  Michael Way_idQNYplgKNo - transcript (automated).pdf","Transcript Link")</f>
        <v>Transcript Link</v>
      </c>
    </row>
    <row r="272" ht="409.5" spans="1:13">
      <c r="A272" s="1" t="s">
        <v>949</v>
      </c>
      <c r="B272" s="1" t="s">
        <v>13</v>
      </c>
      <c r="C272" s="4" t="s">
        <v>1026</v>
      </c>
      <c r="D272" s="1" t="s">
        <v>1027</v>
      </c>
      <c r="E272" s="1" t="s">
        <v>1028</v>
      </c>
      <c r="F272" s="4" t="s">
        <v>17</v>
      </c>
      <c r="G272" s="1" t="s">
        <v>18</v>
      </c>
      <c r="H272" s="1" t="s">
        <v>19</v>
      </c>
      <c r="I272" s="1" t="s">
        <v>20</v>
      </c>
      <c r="J272" s="1" t="s">
        <v>1029</v>
      </c>
      <c r="K272" s="1" t="s">
        <v>22</v>
      </c>
      <c r="L272" s="1" t="str">
        <f>HYPERLINK("https://files.afu.se/Downloads/Transcripts/0%20-%20Government/USA%20-%20NASA%20Astrobiology/2019 09 09 - NASA Astrobiology - ExoClimes V - Day 3  Paul Molliere_ZkZ1qJs7XDA - transcript (automated).pdf","Transcript Link")</f>
        <v>Transcript Link</v>
      </c>
      <c r="M272" s="2" t="str">
        <f>HYPERLINK("https://files.afu.se/Downloads/Transcripts/0%20-%20Government/USA%20-%20NASA%20Astrobiology/2019 09 09 - NASA Astrobiology - ExoClimes V - Day 3  Paul Molliere_ZkZ1qJs7XDA - transcript (automated).pdf","Transcript Link")</f>
        <v>Transcript Link</v>
      </c>
    </row>
    <row r="273" ht="409.5" spans="1:13">
      <c r="A273" s="1" t="s">
        <v>949</v>
      </c>
      <c r="B273" s="1" t="s">
        <v>13</v>
      </c>
      <c r="C273" s="4" t="s">
        <v>1030</v>
      </c>
      <c r="D273" s="1" t="s">
        <v>1031</v>
      </c>
      <c r="E273" s="1" t="s">
        <v>1032</v>
      </c>
      <c r="F273" s="4" t="s">
        <v>17</v>
      </c>
      <c r="G273" s="1" t="s">
        <v>18</v>
      </c>
      <c r="H273" s="1" t="s">
        <v>19</v>
      </c>
      <c r="I273" s="1" t="s">
        <v>20</v>
      </c>
      <c r="J273" s="1" t="s">
        <v>1033</v>
      </c>
      <c r="K273" s="1" t="s">
        <v>22</v>
      </c>
      <c r="L273" s="1" t="str">
        <f>HYPERLINK("https://files.afu.se/Downloads/Transcripts/0%20-%20Government/USA%20-%20NASA%20Astrobiology/2019 09 09 - NASA Astrobiology - ExoClimes V - Day 4  Benjamin Hayworth_O-DsXRhVJng - transcript (automated).pdf","Transcript Link")</f>
        <v>Transcript Link</v>
      </c>
      <c r="M273" s="2" t="str">
        <f>HYPERLINK("https://files.afu.se/Downloads/Transcripts/0%20-%20Government/USA%20-%20NASA%20Astrobiology/2019 09 09 - NASA Astrobiology - ExoClimes V - Day 4  Benjamin Hayworth_O-DsXRhVJng - transcript (automated).pdf","Transcript Link")</f>
        <v>Transcript Link</v>
      </c>
    </row>
    <row r="274" ht="409.5" spans="1:13">
      <c r="A274" s="1" t="s">
        <v>949</v>
      </c>
      <c r="B274" s="1" t="s">
        <v>13</v>
      </c>
      <c r="C274" s="4" t="s">
        <v>1034</v>
      </c>
      <c r="D274" s="1" t="s">
        <v>1035</v>
      </c>
      <c r="E274" s="1" t="s">
        <v>1036</v>
      </c>
      <c r="F274" s="4" t="s">
        <v>17</v>
      </c>
      <c r="G274" s="1" t="s">
        <v>18</v>
      </c>
      <c r="H274" s="1" t="s">
        <v>19</v>
      </c>
      <c r="I274" s="1" t="s">
        <v>20</v>
      </c>
      <c r="J274" s="1" t="s">
        <v>1037</v>
      </c>
      <c r="K274" s="1" t="s">
        <v>22</v>
      </c>
      <c r="L274" s="1" t="str">
        <f>HYPERLINK("https://files.afu.se/Downloads/Transcripts/0%20-%20Government/USA%20-%20NASA%20Astrobiology/2019 09 09 - NASA Astrobiology - ExoClimes V - Day 4  Hannah Wakeford_koAo05aAlYA - transcript (automated).pdf","Transcript Link")</f>
        <v>Transcript Link</v>
      </c>
      <c r="M274" s="2" t="str">
        <f>HYPERLINK("https://files.afu.se/Downloads/Transcripts/0%20-%20Government/USA%20-%20NASA%20Astrobiology/2019 09 09 - NASA Astrobiology - ExoClimes V - Day 4  Hannah Wakeford_koAo05aAlYA - transcript (automated).pdf","Transcript Link")</f>
        <v>Transcript Link</v>
      </c>
    </row>
    <row r="275" ht="409.5" spans="1:13">
      <c r="A275" s="1" t="s">
        <v>949</v>
      </c>
      <c r="B275" s="1" t="s">
        <v>13</v>
      </c>
      <c r="C275" s="4" t="s">
        <v>1038</v>
      </c>
      <c r="D275" s="1" t="s">
        <v>1039</v>
      </c>
      <c r="E275" s="1" t="s">
        <v>1040</v>
      </c>
      <c r="F275" s="4" t="s">
        <v>17</v>
      </c>
      <c r="G275" s="1" t="s">
        <v>18</v>
      </c>
      <c r="H275" s="1" t="s">
        <v>19</v>
      </c>
      <c r="I275" s="1" t="s">
        <v>20</v>
      </c>
      <c r="J275" s="1" t="s">
        <v>1041</v>
      </c>
      <c r="K275" s="1" t="s">
        <v>22</v>
      </c>
      <c r="L275" s="1" t="str">
        <f>HYPERLINK("https://files.afu.se/Downloads/Transcripts/0%20-%20Government/USA%20-%20NASA%20Astrobiology/2019 09 09 - NASA Astrobiology - ExoClimes V - Day 4  Jade Checlair_m5jJhJcwbD4 - transcript (automated).pdf","Transcript Link")</f>
        <v>Transcript Link</v>
      </c>
      <c r="M275" s="2" t="str">
        <f>HYPERLINK("https://files.afu.se/Downloads/Transcripts/0%20-%20Government/USA%20-%20NASA%20Astrobiology/2019 09 09 - NASA Astrobiology - ExoClimes V - Day 4  Jade Checlair_m5jJhJcwbD4 - transcript (automated).pdf","Transcript Link")</f>
        <v>Transcript Link</v>
      </c>
    </row>
    <row r="276" ht="409.5" spans="1:13">
      <c r="A276" s="1" t="s">
        <v>949</v>
      </c>
      <c r="B276" s="1" t="s">
        <v>13</v>
      </c>
      <c r="C276" s="4" t="s">
        <v>1042</v>
      </c>
      <c r="D276" s="1" t="s">
        <v>1043</v>
      </c>
      <c r="E276" s="1" t="s">
        <v>1044</v>
      </c>
      <c r="F276" s="4" t="s">
        <v>17</v>
      </c>
      <c r="G276" s="1" t="s">
        <v>18</v>
      </c>
      <c r="H276" s="1" t="s">
        <v>19</v>
      </c>
      <c r="I276" s="1" t="s">
        <v>20</v>
      </c>
      <c r="J276" s="1" t="s">
        <v>1045</v>
      </c>
      <c r="K276" s="1" t="s">
        <v>22</v>
      </c>
      <c r="L276" s="1" t="str">
        <f>HYPERLINK("https://files.afu.se/Downloads/Transcripts/0%20-%20Government/USA%20-%20NASA%20Astrobiology/2019 09 09 - NASA Astrobiology - ExoClimes V - Day 4  Joseph Harrington_pBt59KGOfeU - transcript (automated).pdf","Transcript Link")</f>
        <v>Transcript Link</v>
      </c>
      <c r="M276" s="2" t="str">
        <f>HYPERLINK("https://files.afu.se/Downloads/Transcripts/0%20-%20Government/USA%20-%20NASA%20Astrobiology/2019 09 09 - NASA Astrobiology - ExoClimes V - Day 4  Joseph Harrington_pBt59KGOfeU - transcript (automated).pdf","Transcript Link")</f>
        <v>Transcript Link</v>
      </c>
    </row>
    <row r="277" ht="409.5" spans="1:13">
      <c r="A277" s="1" t="s">
        <v>949</v>
      </c>
      <c r="B277" s="1" t="s">
        <v>13</v>
      </c>
      <c r="C277" s="4" t="s">
        <v>1046</v>
      </c>
      <c r="D277" s="1" t="s">
        <v>1047</v>
      </c>
      <c r="E277" s="1" t="s">
        <v>1048</v>
      </c>
      <c r="F277" s="4" t="s">
        <v>17</v>
      </c>
      <c r="G277" s="1" t="s">
        <v>18</v>
      </c>
      <c r="H277" s="1" t="s">
        <v>19</v>
      </c>
      <c r="I277" s="1" t="s">
        <v>20</v>
      </c>
      <c r="J277" s="1" t="s">
        <v>1049</v>
      </c>
      <c r="K277" s="1" t="s">
        <v>22</v>
      </c>
      <c r="L277" s="1" t="str">
        <f>HYPERLINK("https://files.afu.se/Downloads/Transcripts/0%20-%20Government/USA%20-%20NASA%20Astrobiology/2019 09 09 - NASA Astrobiology - ExoClimes V - Day 4  Kaitlyn Loftus_-mj5G6Zk9LM - transcript (automated).pdf","Transcript Link")</f>
        <v>Transcript Link</v>
      </c>
      <c r="M277" s="2" t="str">
        <f>HYPERLINK("https://files.afu.se/Downloads/Transcripts/0%20-%20Government/USA%20-%20NASA%20Astrobiology/2019 09 09 - NASA Astrobiology - ExoClimes V - Day 4  Kaitlyn Loftus_-mj5G6Zk9LM - transcript (automated).pdf","Transcript Link")</f>
        <v>Transcript Link</v>
      </c>
    </row>
    <row r="278" ht="409.5" spans="1:13">
      <c r="A278" s="1" t="s">
        <v>949</v>
      </c>
      <c r="B278" s="1" t="s">
        <v>13</v>
      </c>
      <c r="C278" s="4" t="s">
        <v>1050</v>
      </c>
      <c r="D278" s="1" t="s">
        <v>1051</v>
      </c>
      <c r="E278" s="1" t="s">
        <v>1052</v>
      </c>
      <c r="F278" s="4" t="s">
        <v>17</v>
      </c>
      <c r="G278" s="1" t="s">
        <v>18</v>
      </c>
      <c r="H278" s="1" t="s">
        <v>19</v>
      </c>
      <c r="I278" s="1" t="s">
        <v>20</v>
      </c>
      <c r="J278" s="1" t="s">
        <v>1053</v>
      </c>
      <c r="K278" s="1" t="s">
        <v>22</v>
      </c>
      <c r="L278" s="1" t="str">
        <f>HYPERLINK("https://files.afu.se/Downloads/Transcripts/0%20-%20Government/USA%20-%20NASA%20Astrobiology/2019 09 09 - NASA Astrobiology - ExoClimes V - Day 4  Kim Bott_jjf0KSgtxX0 - transcript (automated).pdf","Transcript Link")</f>
        <v>Transcript Link</v>
      </c>
      <c r="M278" s="2" t="str">
        <f>HYPERLINK("https://files.afu.se/Downloads/Transcripts/0%20-%20Government/USA%20-%20NASA%20Astrobiology/2019 09 09 - NASA Astrobiology - ExoClimes V - Day 4  Kim Bott_jjf0KSgtxX0 - transcript (automated).pdf","Transcript Link")</f>
        <v>Transcript Link</v>
      </c>
    </row>
    <row r="279" ht="409.5" spans="1:13">
      <c r="A279" s="1" t="s">
        <v>949</v>
      </c>
      <c r="B279" s="1" t="s">
        <v>13</v>
      </c>
      <c r="C279" s="4" t="s">
        <v>1054</v>
      </c>
      <c r="D279" s="1" t="s">
        <v>1055</v>
      </c>
      <c r="E279" s="1" t="s">
        <v>1056</v>
      </c>
      <c r="F279" s="4" t="s">
        <v>17</v>
      </c>
      <c r="G279" s="1" t="s">
        <v>18</v>
      </c>
      <c r="H279" s="1" t="s">
        <v>19</v>
      </c>
      <c r="I279" s="1" t="s">
        <v>20</v>
      </c>
      <c r="J279" s="1" t="s">
        <v>1057</v>
      </c>
      <c r="K279" s="1" t="s">
        <v>22</v>
      </c>
      <c r="L279" s="1" t="str">
        <f>HYPERLINK("https://files.afu.se/Downloads/Transcripts/0%20-%20Government/USA%20-%20NASA%20Astrobiology/2019 09 09 - NASA Astrobiology - ExoClimes V - Day 4  Martin Turbet_OOHE4ZkLcxg - transcript (automated).pdf","Transcript Link")</f>
        <v>Transcript Link</v>
      </c>
      <c r="M279" s="2" t="str">
        <f>HYPERLINK("https://files.afu.se/Downloads/Transcripts/0%20-%20Government/USA%20-%20NASA%20Astrobiology/2019 09 09 - NASA Astrobiology - ExoClimes V - Day 4  Martin Turbet_OOHE4ZkLcxg - transcript (automated).pdf","Transcript Link")</f>
        <v>Transcript Link</v>
      </c>
    </row>
    <row r="280" ht="409.5" spans="1:13">
      <c r="A280" s="1" t="s">
        <v>949</v>
      </c>
      <c r="B280" s="1" t="s">
        <v>13</v>
      </c>
      <c r="C280" s="4" t="s">
        <v>1058</v>
      </c>
      <c r="D280" s="1" t="s">
        <v>1059</v>
      </c>
      <c r="E280" s="1" t="s">
        <v>1060</v>
      </c>
      <c r="F280" s="4" t="s">
        <v>17</v>
      </c>
      <c r="G280" s="1" t="s">
        <v>18</v>
      </c>
      <c r="H280" s="1" t="s">
        <v>19</v>
      </c>
      <c r="I280" s="1" t="s">
        <v>20</v>
      </c>
      <c r="J280" s="1" t="s">
        <v>1061</v>
      </c>
      <c r="K280" s="1" t="s">
        <v>22</v>
      </c>
      <c r="L280" s="1" t="str">
        <f>HYPERLINK("https://files.afu.se/Downloads/Transcripts/0%20-%20Government/USA%20-%20NASA%20Astrobiology/2019 09 09 - NASA Astrobiology - ExoClimes V - Day 4  Sukrit Ranjan_p5ro0Bpkk-0 - transcript (automated).pdf","Transcript Link")</f>
        <v>Transcript Link</v>
      </c>
      <c r="M280" s="2" t="str">
        <f>HYPERLINK("https://files.afu.se/Downloads/Transcripts/0%20-%20Government/USA%20-%20NASA%20Astrobiology/2019 09 09 - NASA Astrobiology - ExoClimes V - Day 4  Sukrit Ranjan_p5ro0Bpkk-0 - transcript (automated).pdf","Transcript Link")</f>
        <v>Transcript Link</v>
      </c>
    </row>
    <row r="281" ht="409.5" spans="1:13">
      <c r="A281" s="1" t="s">
        <v>949</v>
      </c>
      <c r="B281" s="1" t="s">
        <v>13</v>
      </c>
      <c r="C281" s="4" t="s">
        <v>1062</v>
      </c>
      <c r="D281" s="1" t="s">
        <v>1063</v>
      </c>
      <c r="E281" s="1" t="s">
        <v>1064</v>
      </c>
      <c r="F281" s="4" t="s">
        <v>17</v>
      </c>
      <c r="G281" s="1" t="s">
        <v>18</v>
      </c>
      <c r="H281" s="1" t="s">
        <v>19</v>
      </c>
      <c r="I281" s="1" t="s">
        <v>20</v>
      </c>
      <c r="J281" s="1" t="s">
        <v>1065</v>
      </c>
      <c r="K281" s="1" t="s">
        <v>22</v>
      </c>
      <c r="L281" s="1" t="str">
        <f>HYPERLINK("https://files.afu.se/Downloads/Transcripts/0%20-%20Government/USA%20-%20NASA%20Astrobiology/2019 09 09 - NASA Astrobiology - ExoClimes V - Day 4  Thaddeus Komacek_rEAqHKKf_wY - transcript (automated).pdf","Transcript Link")</f>
        <v>Transcript Link</v>
      </c>
      <c r="M281" s="2" t="str">
        <f>HYPERLINK("https://files.afu.se/Downloads/Transcripts/0%20-%20Government/USA%20-%20NASA%20Astrobiology/2019 09 09 - NASA Astrobiology - ExoClimes V - Day 4  Thaddeus Komacek_rEAqHKKf_wY - transcript (automated).pdf","Transcript Link")</f>
        <v>Transcript Link</v>
      </c>
    </row>
    <row r="282" ht="409.5" spans="1:13">
      <c r="A282" s="1" t="s">
        <v>949</v>
      </c>
      <c r="B282" s="1" t="s">
        <v>13</v>
      </c>
      <c r="C282" s="4" t="s">
        <v>1066</v>
      </c>
      <c r="D282" s="1" t="s">
        <v>1067</v>
      </c>
      <c r="E282" s="1" t="s">
        <v>1068</v>
      </c>
      <c r="F282" s="4" t="s">
        <v>17</v>
      </c>
      <c r="G282" s="1" t="s">
        <v>18</v>
      </c>
      <c r="H282" s="1" t="s">
        <v>19</v>
      </c>
      <c r="I282" s="1" t="s">
        <v>20</v>
      </c>
      <c r="J282" s="1" t="s">
        <v>1069</v>
      </c>
      <c r="K282" s="1" t="s">
        <v>22</v>
      </c>
      <c r="L282" s="1" t="str">
        <f>HYPERLINK("https://files.afu.se/Downloads/Transcripts/0%20-%20Government/USA%20-%20NASA%20Astrobiology/2019 09 09 - NASA Astrobiology - ExoClimes V - Day 1  Adam Showman_Ypeu3dgLW48 - transcript (automated).pdf","Transcript Link")</f>
        <v>Transcript Link</v>
      </c>
      <c r="M282" s="2" t="str">
        <f>HYPERLINK("https://files.afu.se/Downloads/Transcripts/0%20-%20Government/USA%20-%20NASA%20Astrobiology/2019 09 09 - NASA Astrobiology - ExoClimes V - Day 1  Adam Showman_Ypeu3dgLW48 - transcript (automated).pdf","Transcript Link")</f>
        <v>Transcript Link</v>
      </c>
    </row>
    <row r="283" ht="409.5" spans="1:13">
      <c r="A283" s="1" t="s">
        <v>949</v>
      </c>
      <c r="B283" s="1" t="s">
        <v>13</v>
      </c>
      <c r="C283" s="4" t="s">
        <v>1070</v>
      </c>
      <c r="D283" s="1" t="s">
        <v>1071</v>
      </c>
      <c r="E283" s="1" t="s">
        <v>1072</v>
      </c>
      <c r="F283" s="4" t="s">
        <v>17</v>
      </c>
      <c r="G283" s="1" t="s">
        <v>18</v>
      </c>
      <c r="H283" s="1" t="s">
        <v>19</v>
      </c>
      <c r="I283" s="1" t="s">
        <v>20</v>
      </c>
      <c r="J283" s="1" t="s">
        <v>1073</v>
      </c>
      <c r="K283" s="1" t="s">
        <v>22</v>
      </c>
      <c r="L283" s="1" t="str">
        <f>HYPERLINK("https://files.afu.se/Downloads/Transcripts/0%20-%20Government/USA%20-%20NASA%20Astrobiology/2019 09 09 - NASA Astrobiology - ExoClimes V - Day 1  Tom Louden_8z9GkMs-GQQ - transcript (automated).pdf","Transcript Link")</f>
        <v>Transcript Link</v>
      </c>
      <c r="M283" s="2" t="str">
        <f>HYPERLINK("https://files.afu.se/Downloads/Transcripts/0%20-%20Government/USA%20-%20NASA%20Astrobiology/2019 09 09 - NASA Astrobiology - ExoClimes V - Day 1  Tom Louden_8z9GkMs-GQQ - transcript (automated).pdf","Transcript Link")</f>
        <v>Transcript Link</v>
      </c>
    </row>
    <row r="284" ht="409.5" spans="1:13">
      <c r="A284" s="1" t="s">
        <v>949</v>
      </c>
      <c r="B284" s="1" t="s">
        <v>13</v>
      </c>
      <c r="C284" s="4" t="s">
        <v>1074</v>
      </c>
      <c r="D284" s="1" t="s">
        <v>1075</v>
      </c>
      <c r="E284" s="1" t="s">
        <v>1076</v>
      </c>
      <c r="F284" s="4" t="s">
        <v>17</v>
      </c>
      <c r="G284" s="1" t="s">
        <v>18</v>
      </c>
      <c r="H284" s="1" t="s">
        <v>19</v>
      </c>
      <c r="I284" s="1" t="s">
        <v>20</v>
      </c>
      <c r="J284" s="1" t="s">
        <v>1077</v>
      </c>
      <c r="K284" s="1" t="s">
        <v>22</v>
      </c>
      <c r="L284" s="1" t="str">
        <f>HYPERLINK("https://files.afu.se/Downloads/Transcripts/0%20-%20Government/USA%20-%20NASA%20Astrobiology/2019 09 09 - NASA Astrobiology - ExoClimes V - Day 1  Tom Evans_HlvvRquJaQM - transcript (automated).pdf","Transcript Link")</f>
        <v>Transcript Link</v>
      </c>
      <c r="M284" s="2" t="str">
        <f>HYPERLINK("https://files.afu.se/Downloads/Transcripts/0%20-%20Government/USA%20-%20NASA%20Astrobiology/2019 09 09 - NASA Astrobiology - ExoClimes V - Day 1  Tom Evans_HlvvRquJaQM - transcript (automated).pdf","Transcript Link")</f>
        <v>Transcript Link</v>
      </c>
    </row>
    <row r="285" ht="409.5" spans="1:13">
      <c r="A285" s="1" t="s">
        <v>949</v>
      </c>
      <c r="B285" s="1" t="s">
        <v>13</v>
      </c>
      <c r="C285" s="4" t="s">
        <v>1078</v>
      </c>
      <c r="D285" s="1" t="s">
        <v>1079</v>
      </c>
      <c r="E285" s="1" t="s">
        <v>1080</v>
      </c>
      <c r="F285" s="4" t="s">
        <v>17</v>
      </c>
      <c r="G285" s="1" t="s">
        <v>18</v>
      </c>
      <c r="H285" s="1" t="s">
        <v>19</v>
      </c>
      <c r="I285" s="1" t="s">
        <v>20</v>
      </c>
      <c r="J285" s="1" t="s">
        <v>1081</v>
      </c>
      <c r="K285" s="1" t="s">
        <v>22</v>
      </c>
      <c r="L285" s="1" t="str">
        <f>HYPERLINK("https://files.afu.se/Downloads/Transcripts/0%20-%20Government/USA%20-%20NASA%20Astrobiology/2019 09 09 - NASA Astrobiology - ExoClimes V - Day 1  Sarah Casewell_NT9Zgkiji5k - transcript (automated).pdf","Transcript Link")</f>
        <v>Transcript Link</v>
      </c>
      <c r="M285" s="2" t="str">
        <f>HYPERLINK("https://files.afu.se/Downloads/Transcripts/0%20-%20Government/USA%20-%20NASA%20Astrobiology/2019 09 09 - NASA Astrobiology - ExoClimes V - Day 1  Sarah Casewell_NT9Zgkiji5k - transcript (automated).pdf","Transcript Link")</f>
        <v>Transcript Link</v>
      </c>
    </row>
    <row r="286" ht="315" spans="1:13">
      <c r="A286" s="1" t="s">
        <v>1082</v>
      </c>
      <c r="B286" s="1" t="s">
        <v>13</v>
      </c>
      <c r="C286" s="4" t="s">
        <v>1083</v>
      </c>
      <c r="D286" s="1" t="s">
        <v>1084</v>
      </c>
      <c r="E286" s="1" t="s">
        <v>1085</v>
      </c>
      <c r="F286" s="4" t="s">
        <v>17</v>
      </c>
      <c r="G286" s="1" t="s">
        <v>18</v>
      </c>
      <c r="H286" s="1" t="s">
        <v>19</v>
      </c>
      <c r="I286" s="1" t="s">
        <v>20</v>
      </c>
      <c r="J286" s="1" t="s">
        <v>1086</v>
      </c>
      <c r="K286" s="1" t="s">
        <v>22</v>
      </c>
      <c r="L286" s="1" t="str">
        <f>HYPERLINK("https://files.afu.se/Downloads/Transcripts/0%20-%20Government/USA%20-%20NASA%20Astrobiology/2019 08 01 - NASA Astrobiology - AbGradCon 2019 - Day 1  Aline Ribeiro_3aRTl0APt18 - transcript (automated).pdf","Transcript Link")</f>
        <v>Transcript Link</v>
      </c>
      <c r="M286" s="2" t="str">
        <f>HYPERLINK("https://files.afu.se/Downloads/Transcripts/0%20-%20Government/USA%20-%20NASA%20Astrobiology/2019 08 01 - NASA Astrobiology - AbGradCon 2019 - Day 1  Aline Ribeiro_3aRTl0APt18 - transcript (automated).pdf","Transcript Link")</f>
        <v>Transcript Link</v>
      </c>
    </row>
    <row r="287" ht="330" spans="1:13">
      <c r="A287" s="1" t="s">
        <v>1082</v>
      </c>
      <c r="B287" s="1" t="s">
        <v>13</v>
      </c>
      <c r="C287" s="4" t="s">
        <v>1087</v>
      </c>
      <c r="D287" s="1" t="s">
        <v>1088</v>
      </c>
      <c r="E287" s="1" t="s">
        <v>1089</v>
      </c>
      <c r="F287" s="4" t="s">
        <v>17</v>
      </c>
      <c r="G287" s="1" t="s">
        <v>18</v>
      </c>
      <c r="H287" s="1" t="s">
        <v>19</v>
      </c>
      <c r="I287" s="1" t="s">
        <v>20</v>
      </c>
      <c r="J287" s="1" t="s">
        <v>1090</v>
      </c>
      <c r="K287" s="1" t="s">
        <v>22</v>
      </c>
      <c r="L287" s="1" t="str">
        <f>HYPERLINK("https://files.afu.se/Downloads/Transcripts/0%20-%20Government/USA%20-%20NASA%20Astrobiology/2019 08 01 - NASA Astrobiology - AbGradCon 2019 - Day 2  Joshua Leehan_6S0WH79ji9E - transcript (automated).pdf","Transcript Link")</f>
        <v>Transcript Link</v>
      </c>
      <c r="M287" s="2" t="str">
        <f>HYPERLINK("https://files.afu.se/Downloads/Transcripts/0%20-%20Government/USA%20-%20NASA%20Astrobiology/2019 08 01 - NASA Astrobiology - AbGradCon 2019 - Day 2  Joshua Leehan_6S0WH79ji9E - transcript (automated).pdf","Transcript Link")</f>
        <v>Transcript Link</v>
      </c>
    </row>
    <row r="288" ht="315" spans="1:13">
      <c r="A288" s="1" t="s">
        <v>1082</v>
      </c>
      <c r="B288" s="1" t="s">
        <v>13</v>
      </c>
      <c r="C288" s="4" t="s">
        <v>1091</v>
      </c>
      <c r="D288" s="1" t="s">
        <v>1092</v>
      </c>
      <c r="E288" s="1" t="s">
        <v>1093</v>
      </c>
      <c r="F288" s="4" t="s">
        <v>17</v>
      </c>
      <c r="G288" s="1" t="s">
        <v>18</v>
      </c>
      <c r="H288" s="1" t="s">
        <v>19</v>
      </c>
      <c r="I288" s="1" t="s">
        <v>20</v>
      </c>
      <c r="J288" s="1" t="s">
        <v>1094</v>
      </c>
      <c r="K288" s="1" t="s">
        <v>22</v>
      </c>
      <c r="L288" s="1" t="str">
        <f>HYPERLINK("https://files.afu.se/Downloads/Transcripts/0%20-%20Government/USA%20-%20NASA%20Astrobiology/2019 08 01 - NASA Astrobiology - AbGradCon 2019 - Day 2  Pedro Nogueira_7RM69m-Haus - transcript (automated).pdf","Transcript Link")</f>
        <v>Transcript Link</v>
      </c>
      <c r="M288" s="2" t="str">
        <f>HYPERLINK("https://files.afu.se/Downloads/Transcripts/0%20-%20Government/USA%20-%20NASA%20Astrobiology/2019 08 01 - NASA Astrobiology - AbGradCon 2019 - Day 2  Pedro Nogueira_7RM69m-Haus - transcript (automated).pdf","Transcript Link")</f>
        <v>Transcript Link</v>
      </c>
    </row>
    <row r="289" ht="300" spans="1:13">
      <c r="A289" s="1" t="s">
        <v>1082</v>
      </c>
      <c r="B289" s="1" t="s">
        <v>13</v>
      </c>
      <c r="C289" s="4" t="s">
        <v>1095</v>
      </c>
      <c r="D289" s="1" t="s">
        <v>1096</v>
      </c>
      <c r="E289" s="1" t="s">
        <v>1097</v>
      </c>
      <c r="F289" s="4" t="s">
        <v>17</v>
      </c>
      <c r="G289" s="1" t="s">
        <v>18</v>
      </c>
      <c r="H289" s="1" t="s">
        <v>19</v>
      </c>
      <c r="I289" s="1" t="s">
        <v>20</v>
      </c>
      <c r="J289" s="1" t="s">
        <v>1098</v>
      </c>
      <c r="K289" s="1" t="s">
        <v>22</v>
      </c>
      <c r="L289" s="1" t="str">
        <f>HYPERLINK("https://files.afu.se/Downloads/Transcripts/0%20-%20Government/USA%20-%20NASA%20Astrobiology/2019 08 01 - NASA Astrobiology - AbGradCon 2019 - Day 1  Andrew Burkhardt_CODtMl34VRE - transcript (automated).pdf","Transcript Link")</f>
        <v>Transcript Link</v>
      </c>
      <c r="M289" s="2" t="str">
        <f>HYPERLINK("https://files.afu.se/Downloads/Transcripts/0%20-%20Government/USA%20-%20NASA%20Astrobiology/2019 08 01 - NASA Astrobiology - AbGradCon 2019 - Day 1  Andrew Burkhardt_CODtMl34VRE - transcript (automated).pdf","Transcript Link")</f>
        <v>Transcript Link</v>
      </c>
    </row>
    <row r="290" ht="315" spans="1:13">
      <c r="A290" s="1" t="s">
        <v>1082</v>
      </c>
      <c r="B290" s="1" t="s">
        <v>13</v>
      </c>
      <c r="C290" s="4" t="s">
        <v>1099</v>
      </c>
      <c r="D290" s="1" t="s">
        <v>1100</v>
      </c>
      <c r="E290" s="1" t="s">
        <v>1101</v>
      </c>
      <c r="F290" s="4" t="s">
        <v>17</v>
      </c>
      <c r="G290" s="1" t="s">
        <v>18</v>
      </c>
      <c r="H290" s="1" t="s">
        <v>19</v>
      </c>
      <c r="I290" s="1" t="s">
        <v>20</v>
      </c>
      <c r="J290" s="1" t="s">
        <v>1102</v>
      </c>
      <c r="K290" s="1" t="s">
        <v>22</v>
      </c>
      <c r="L290" s="1" t="str">
        <f>HYPERLINK("https://files.afu.se/Downloads/Transcripts/0%20-%20Government/USA%20-%20NASA%20Astrobiology/2019 08 01 - NASA Astrobiology - AbGradCon 2019 - Day 1  Sofia Sheikh_E3bRM0Uoiu8 - transcript (automated).pdf","Transcript Link")</f>
        <v>Transcript Link</v>
      </c>
      <c r="M290" s="2" t="str">
        <f>HYPERLINK("https://files.afu.se/Downloads/Transcripts/0%20-%20Government/USA%20-%20NASA%20Astrobiology/2019 08 01 - NASA Astrobiology - AbGradCon 2019 - Day 1  Sofia Sheikh_E3bRM0Uoiu8 - transcript (automated).pdf","Transcript Link")</f>
        <v>Transcript Link</v>
      </c>
    </row>
    <row r="291" ht="315" spans="1:13">
      <c r="A291" s="1" t="s">
        <v>1082</v>
      </c>
      <c r="B291" s="1" t="s">
        <v>13</v>
      </c>
      <c r="C291" s="4" t="s">
        <v>1103</v>
      </c>
      <c r="D291" s="1" t="s">
        <v>1104</v>
      </c>
      <c r="E291" s="1" t="s">
        <v>1105</v>
      </c>
      <c r="F291" s="4" t="s">
        <v>17</v>
      </c>
      <c r="G291" s="1" t="s">
        <v>18</v>
      </c>
      <c r="H291" s="1" t="s">
        <v>19</v>
      </c>
      <c r="I291" s="1" t="s">
        <v>20</v>
      </c>
      <c r="J291" s="1" t="s">
        <v>1106</v>
      </c>
      <c r="K291" s="1" t="s">
        <v>22</v>
      </c>
      <c r="L291" s="1" t="str">
        <f>HYPERLINK("https://files.afu.se/Downloads/Transcripts/0%20-%20Government/USA%20-%20NASA%20Astrobiology/2019 08 01 - NASA Astrobiology - AbGradCon 2019 - Day 2  Nicole Wagner_XDen_fgFh8M - transcript (automated).pdf","Transcript Link")</f>
        <v>Transcript Link</v>
      </c>
      <c r="M291" s="2" t="str">
        <f>HYPERLINK("https://files.afu.se/Downloads/Transcripts/0%20-%20Government/USA%20-%20NASA%20Astrobiology/2019 08 01 - NASA Astrobiology - AbGradCon 2019 - Day 2  Nicole Wagner_XDen_fgFh8M - transcript (automated).pdf","Transcript Link")</f>
        <v>Transcript Link</v>
      </c>
    </row>
    <row r="292" ht="315" spans="1:13">
      <c r="A292" s="1" t="s">
        <v>1082</v>
      </c>
      <c r="B292" s="1" t="s">
        <v>13</v>
      </c>
      <c r="C292" s="4" t="s">
        <v>1107</v>
      </c>
      <c r="D292" s="1" t="s">
        <v>1108</v>
      </c>
      <c r="E292" s="1" t="s">
        <v>1109</v>
      </c>
      <c r="F292" s="4" t="s">
        <v>17</v>
      </c>
      <c r="G292" s="1" t="s">
        <v>18</v>
      </c>
      <c r="H292" s="1" t="s">
        <v>19</v>
      </c>
      <c r="I292" s="1" t="s">
        <v>20</v>
      </c>
      <c r="J292" s="1" t="s">
        <v>1110</v>
      </c>
      <c r="K292" s="1" t="s">
        <v>22</v>
      </c>
      <c r="L292" s="1" t="str">
        <f>HYPERLINK("https://files.afu.se/Downloads/Transcripts/0%20-%20Government/USA%20-%20NASA%20Astrobiology/2019 08 01 - NASA Astrobiology - AbGradCon 2019 - Day 2  Natsumi Noda_d8f7j5Gv6jA - transcript (automated).pdf","Transcript Link")</f>
        <v>Transcript Link</v>
      </c>
      <c r="M292" s="2" t="str">
        <f>HYPERLINK("https://files.afu.se/Downloads/Transcripts/0%20-%20Government/USA%20-%20NASA%20Astrobiology/2019 08 01 - NASA Astrobiology - AbGradCon 2019 - Day 2  Natsumi Noda_d8f7j5Gv6jA - transcript (automated).pdf","Transcript Link")</f>
        <v>Transcript Link</v>
      </c>
    </row>
    <row r="293" ht="315" spans="1:13">
      <c r="A293" s="1" t="s">
        <v>1082</v>
      </c>
      <c r="B293" s="1" t="s">
        <v>13</v>
      </c>
      <c r="C293" s="4" t="s">
        <v>1111</v>
      </c>
      <c r="D293" s="1" t="s">
        <v>1112</v>
      </c>
      <c r="E293" s="1" t="s">
        <v>1113</v>
      </c>
      <c r="F293" s="4" t="s">
        <v>17</v>
      </c>
      <c r="G293" s="1" t="s">
        <v>18</v>
      </c>
      <c r="H293" s="1" t="s">
        <v>19</v>
      </c>
      <c r="I293" s="1" t="s">
        <v>20</v>
      </c>
      <c r="J293" s="1" t="s">
        <v>1114</v>
      </c>
      <c r="K293" s="1" t="s">
        <v>22</v>
      </c>
      <c r="L293" s="1" t="str">
        <f>HYPERLINK("https://files.afu.se/Downloads/Transcripts/0%20-%20Government/USA%20-%20NASA%20Astrobiology/2019 08 01 - NASA Astrobiology - AbGradCon 2019 - Day 1  Christopher Tino_fphDfU14N9k - transcript (automated).pdf","Transcript Link")</f>
        <v>Transcript Link</v>
      </c>
      <c r="M293" s="2" t="str">
        <f>HYPERLINK("https://files.afu.se/Downloads/Transcripts/0%20-%20Government/USA%20-%20NASA%20Astrobiology/2019 08 01 - NASA Astrobiology - AbGradCon 2019 - Day 1  Christopher Tino_fphDfU14N9k - transcript (automated).pdf","Transcript Link")</f>
        <v>Transcript Link</v>
      </c>
    </row>
    <row r="294" ht="300" spans="1:13">
      <c r="A294" s="1" t="s">
        <v>1082</v>
      </c>
      <c r="B294" s="1" t="s">
        <v>13</v>
      </c>
      <c r="C294" s="4" t="s">
        <v>1115</v>
      </c>
      <c r="D294" s="1" t="s">
        <v>1116</v>
      </c>
      <c r="E294" s="1" t="s">
        <v>1117</v>
      </c>
      <c r="F294" s="4" t="s">
        <v>17</v>
      </c>
      <c r="G294" s="1" t="s">
        <v>18</v>
      </c>
      <c r="H294" s="1" t="s">
        <v>19</v>
      </c>
      <c r="I294" s="1" t="s">
        <v>20</v>
      </c>
      <c r="J294" s="1" t="s">
        <v>1118</v>
      </c>
      <c r="K294" s="1" t="s">
        <v>22</v>
      </c>
      <c r="L294" s="1" t="str">
        <f>HYPERLINK("https://files.afu.se/Downloads/Transcripts/0%20-%20Government/USA%20-%20NASA%20Astrobiology/2019 08 01 - NASA Astrobiology - AbGradCon 2019 - Day 1  Krishna Sapkota_rGCtGjxSzIU - transcript (automated).pdf","Transcript Link")</f>
        <v>Transcript Link</v>
      </c>
      <c r="M294" s="2" t="str">
        <f>HYPERLINK("https://files.afu.se/Downloads/Transcripts/0%20-%20Government/USA%20-%20NASA%20Astrobiology/2019 08 01 - NASA Astrobiology - AbGradCon 2019 - Day 1  Krishna Sapkota_rGCtGjxSzIU - transcript (automated).pdf","Transcript Link")</f>
        <v>Transcript Link</v>
      </c>
    </row>
    <row r="295" ht="300" spans="1:13">
      <c r="A295" s="1" t="s">
        <v>1082</v>
      </c>
      <c r="B295" s="1" t="s">
        <v>13</v>
      </c>
      <c r="C295" s="4" t="s">
        <v>1119</v>
      </c>
      <c r="D295" s="1" t="s">
        <v>1120</v>
      </c>
      <c r="E295" s="1" t="s">
        <v>1121</v>
      </c>
      <c r="F295" s="4" t="s">
        <v>17</v>
      </c>
      <c r="G295" s="1" t="s">
        <v>18</v>
      </c>
      <c r="H295" s="1" t="s">
        <v>19</v>
      </c>
      <c r="I295" s="1" t="s">
        <v>20</v>
      </c>
      <c r="J295" s="1" t="s">
        <v>1122</v>
      </c>
      <c r="K295" s="1" t="s">
        <v>22</v>
      </c>
      <c r="L295" s="1" t="str">
        <f>HYPERLINK("https://files.afu.se/Downloads/Transcripts/0%20-%20Government/USA%20-%20NASA%20Astrobiology/2019 08 01 - NASA Astrobiology - AbGradCon 2019 - Day 1  Ryan Felton_whsjLCHrYJ0 - transcript (automated).pdf","Transcript Link")</f>
        <v>Transcript Link</v>
      </c>
      <c r="M295" s="2" t="str">
        <f>HYPERLINK("https://files.afu.se/Downloads/Transcripts/0%20-%20Government/USA%20-%20NASA%20Astrobiology/2019 08 01 - NASA Astrobiology - AbGradCon 2019 - Day 1  Ryan Felton_whsjLCHrYJ0 - transcript (automated).pdf","Transcript Link")</f>
        <v>Transcript Link</v>
      </c>
    </row>
    <row r="296" ht="300" spans="1:13">
      <c r="A296" s="1" t="s">
        <v>1082</v>
      </c>
      <c r="B296" s="1" t="s">
        <v>13</v>
      </c>
      <c r="C296" s="4" t="s">
        <v>1123</v>
      </c>
      <c r="D296" s="1" t="s">
        <v>1124</v>
      </c>
      <c r="E296" s="1" t="s">
        <v>1125</v>
      </c>
      <c r="F296" s="4" t="s">
        <v>17</v>
      </c>
      <c r="G296" s="1" t="s">
        <v>18</v>
      </c>
      <c r="H296" s="1" t="s">
        <v>19</v>
      </c>
      <c r="I296" s="1" t="s">
        <v>20</v>
      </c>
      <c r="J296" s="1" t="s">
        <v>1126</v>
      </c>
      <c r="K296" s="1" t="s">
        <v>22</v>
      </c>
      <c r="L296" s="1" t="str">
        <f>HYPERLINK("https://files.afu.se/Downloads/Transcripts/0%20-%20Government/USA%20-%20NASA%20Astrobiology/2019 08 01 - NASA Astrobiology - AbGradCon 2019 - Day 2  Jack Madden_1JhlbFO_9wI - transcript (automated).pdf","Transcript Link")</f>
        <v>Transcript Link</v>
      </c>
      <c r="M296" s="2" t="str">
        <f>HYPERLINK("https://files.afu.se/Downloads/Transcripts/0%20-%20Government/USA%20-%20NASA%20Astrobiology/2019 08 01 - NASA Astrobiology - AbGradCon 2019 - Day 2  Jack Madden_1JhlbFO_9wI - transcript (automated).pdf","Transcript Link")</f>
        <v>Transcript Link</v>
      </c>
    </row>
    <row r="297" ht="300" spans="1:13">
      <c r="A297" s="1" t="s">
        <v>1082</v>
      </c>
      <c r="B297" s="1" t="s">
        <v>13</v>
      </c>
      <c r="C297" s="4" t="s">
        <v>1127</v>
      </c>
      <c r="D297" s="1" t="s">
        <v>1128</v>
      </c>
      <c r="E297" s="1" t="s">
        <v>1129</v>
      </c>
      <c r="F297" s="4" t="s">
        <v>17</v>
      </c>
      <c r="G297" s="1" t="s">
        <v>18</v>
      </c>
      <c r="H297" s="1" t="s">
        <v>19</v>
      </c>
      <c r="I297" s="1" t="s">
        <v>20</v>
      </c>
      <c r="J297" s="1" t="s">
        <v>1130</v>
      </c>
      <c r="K297" s="1" t="s">
        <v>22</v>
      </c>
      <c r="L297" s="1" t="str">
        <f>HYPERLINK("https://files.afu.se/Downloads/Transcripts/0%20-%20Government/USA%20-%20NASA%20Astrobiology/2019 08 01 - NASA Astrobiology - AbGradCon 2019 - Day 2 - Lizethe Pendleton_1fjo44KGz3g - transcript (automated).pdf","Transcript Link")</f>
        <v>Transcript Link</v>
      </c>
      <c r="M297" s="2" t="str">
        <f>HYPERLINK("https://files.afu.se/Downloads/Transcripts/0%20-%20Government/USA%20-%20NASA%20Astrobiology/2019 08 01 - NASA Astrobiology - AbGradCon 2019 - Day 2 - Lizethe Pendleton_1fjo44KGz3g - transcript (automated).pdf","Transcript Link")</f>
        <v>Transcript Link</v>
      </c>
    </row>
    <row r="298" ht="315" spans="1:13">
      <c r="A298" s="1" t="s">
        <v>1082</v>
      </c>
      <c r="B298" s="1" t="s">
        <v>13</v>
      </c>
      <c r="C298" s="4" t="s">
        <v>1131</v>
      </c>
      <c r="D298" s="1" t="s">
        <v>1132</v>
      </c>
      <c r="E298" s="1" t="s">
        <v>1133</v>
      </c>
      <c r="F298" s="4" t="s">
        <v>17</v>
      </c>
      <c r="G298" s="1" t="s">
        <v>18</v>
      </c>
      <c r="H298" s="1" t="s">
        <v>19</v>
      </c>
      <c r="I298" s="1" t="s">
        <v>20</v>
      </c>
      <c r="J298" s="1" t="s">
        <v>1134</v>
      </c>
      <c r="K298" s="1" t="s">
        <v>22</v>
      </c>
      <c r="L298" s="1" t="str">
        <f>HYPERLINK("https://files.afu.se/Downloads/Transcripts/0%20-%20Government/USA%20-%20NASA%20Astrobiology/2019 08 01 - NASA Astrobiology - AbGradCon 2019 - Day 1  Amit Kahana_4f2DOAidF6Q - transcript (automated).pdf","Transcript Link")</f>
        <v>Transcript Link</v>
      </c>
      <c r="M298" s="2" t="str">
        <f>HYPERLINK("https://files.afu.se/Downloads/Transcripts/0%20-%20Government/USA%20-%20NASA%20Astrobiology/2019 08 01 - NASA Astrobiology - AbGradCon 2019 - Day 1  Amit Kahana_4f2DOAidF6Q - transcript (automated).pdf","Transcript Link")</f>
        <v>Transcript Link</v>
      </c>
    </row>
    <row r="299" ht="315" spans="1:13">
      <c r="A299" s="1" t="s">
        <v>1082</v>
      </c>
      <c r="B299" s="1" t="s">
        <v>13</v>
      </c>
      <c r="C299" s="4" t="s">
        <v>1135</v>
      </c>
      <c r="D299" s="1" t="s">
        <v>1136</v>
      </c>
      <c r="E299" s="1" t="s">
        <v>1137</v>
      </c>
      <c r="F299" s="4" t="s">
        <v>17</v>
      </c>
      <c r="G299" s="1" t="s">
        <v>18</v>
      </c>
      <c r="H299" s="1" t="s">
        <v>19</v>
      </c>
      <c r="I299" s="1" t="s">
        <v>20</v>
      </c>
      <c r="J299" s="1" t="s">
        <v>1138</v>
      </c>
      <c r="K299" s="1" t="s">
        <v>22</v>
      </c>
      <c r="L299" s="1" t="str">
        <f>HYPERLINK("https://files.afu.se/Downloads/Transcripts/0%20-%20Government/USA%20-%20NASA%20Astrobiology/2019 08 01 - NASA Astrobiology - AbGradCon 2019 - Day 2  Ana Schiavo_8lRq32siW-k - transcript (automated).pdf","Transcript Link")</f>
        <v>Transcript Link</v>
      </c>
      <c r="M299" s="2" t="str">
        <f>HYPERLINK("https://files.afu.se/Downloads/Transcripts/0%20-%20Government/USA%20-%20NASA%20Astrobiology/2019 08 01 - NASA Astrobiology - AbGradCon 2019 - Day 2  Ana Schiavo_8lRq32siW-k - transcript (automated).pdf","Transcript Link")</f>
        <v>Transcript Link</v>
      </c>
    </row>
    <row r="300" ht="315" spans="1:13">
      <c r="A300" s="1" t="s">
        <v>1082</v>
      </c>
      <c r="B300" s="1" t="s">
        <v>13</v>
      </c>
      <c r="C300" s="4" t="s">
        <v>1139</v>
      </c>
      <c r="D300" s="1" t="s">
        <v>1140</v>
      </c>
      <c r="E300" s="1" t="s">
        <v>1141</v>
      </c>
      <c r="F300" s="4" t="s">
        <v>17</v>
      </c>
      <c r="G300" s="1" t="s">
        <v>18</v>
      </c>
      <c r="H300" s="1" t="s">
        <v>19</v>
      </c>
      <c r="I300" s="1" t="s">
        <v>20</v>
      </c>
      <c r="J300" s="1" t="s">
        <v>1142</v>
      </c>
      <c r="K300" s="1" t="s">
        <v>22</v>
      </c>
      <c r="L300" s="1" t="str">
        <f>HYPERLINK("https://files.afu.se/Downloads/Transcripts/0%20-%20Government/USA%20-%20NASA%20Astrobiology/2019 08 01 - NASA Astrobiology - AbGradCon 2019 - Day 1  Hayley Bunn_A_fSNf9R7CU - transcript (automated).pdf","Transcript Link")</f>
        <v>Transcript Link</v>
      </c>
      <c r="M300" s="2" t="str">
        <f>HYPERLINK("https://files.afu.se/Downloads/Transcripts/0%20-%20Government/USA%20-%20NASA%20Astrobiology/2019 08 01 - NASA Astrobiology - AbGradCon 2019 - Day 1  Hayley Bunn_A_fSNf9R7CU - transcript (automated).pdf","Transcript Link")</f>
        <v>Transcript Link</v>
      </c>
    </row>
    <row r="301" ht="315" spans="1:13">
      <c r="A301" s="1" t="s">
        <v>1082</v>
      </c>
      <c r="B301" s="1" t="s">
        <v>13</v>
      </c>
      <c r="C301" s="4" t="s">
        <v>1143</v>
      </c>
      <c r="D301" s="1" t="s">
        <v>1144</v>
      </c>
      <c r="E301" s="1" t="s">
        <v>1145</v>
      </c>
      <c r="F301" s="4" t="s">
        <v>17</v>
      </c>
      <c r="G301" s="1" t="s">
        <v>18</v>
      </c>
      <c r="H301" s="1" t="s">
        <v>19</v>
      </c>
      <c r="I301" s="1" t="s">
        <v>20</v>
      </c>
      <c r="J301" s="1" t="s">
        <v>1146</v>
      </c>
      <c r="K301" s="1" t="s">
        <v>22</v>
      </c>
      <c r="L301" s="1" t="str">
        <f>HYPERLINK("https://files.afu.se/Downloads/Transcripts/0%20-%20Government/USA%20-%20NASA%20Astrobiology/2019 08 01 - NASA Astrobiology - AbGradCon 2019 - Day 2  Julia Horne_DDiuI7gpPag - transcript (automated).pdf","Transcript Link")</f>
        <v>Transcript Link</v>
      </c>
      <c r="M301" s="2" t="str">
        <f>HYPERLINK("https://files.afu.se/Downloads/Transcripts/0%20-%20Government/USA%20-%20NASA%20Astrobiology/2019 08 01 - NASA Astrobiology - AbGradCon 2019 - Day 2  Julia Horne_DDiuI7gpPag - transcript (automated).pdf","Transcript Link")</f>
        <v>Transcript Link</v>
      </c>
    </row>
    <row r="302" ht="315" spans="1:13">
      <c r="A302" s="1" t="s">
        <v>1082</v>
      </c>
      <c r="B302" s="1" t="s">
        <v>13</v>
      </c>
      <c r="C302" s="4" t="s">
        <v>1147</v>
      </c>
      <c r="D302" s="1" t="s">
        <v>1148</v>
      </c>
      <c r="E302" s="1" t="s">
        <v>1149</v>
      </c>
      <c r="F302" s="4" t="s">
        <v>17</v>
      </c>
      <c r="G302" s="1" t="s">
        <v>18</v>
      </c>
      <c r="H302" s="1" t="s">
        <v>19</v>
      </c>
      <c r="I302" s="1" t="s">
        <v>20</v>
      </c>
      <c r="J302" s="1" t="s">
        <v>1150</v>
      </c>
      <c r="K302" s="1" t="s">
        <v>22</v>
      </c>
      <c r="L302" s="1" t="str">
        <f>HYPERLINK("https://files.afu.se/Downloads/Transcripts/0%20-%20Government/USA%20-%20NASA%20Astrobiology/2019 08 01 - NASA Astrobiology - AbGradCon 2019 - Day 1  Science Communication Panel_DPFFvRCWTrM - transcript (automated).pdf","Transcript Link")</f>
        <v>Transcript Link</v>
      </c>
      <c r="M302" s="2" t="str">
        <f>HYPERLINK("https://files.afu.se/Downloads/Transcripts/0%20-%20Government/USA%20-%20NASA%20Astrobiology/2019 08 01 - NASA Astrobiology - AbGradCon 2019 - Day 1  Science Communication Panel_DPFFvRCWTrM - transcript (automated).pdf","Transcript Link")</f>
        <v>Transcript Link</v>
      </c>
    </row>
    <row r="303" ht="315" spans="1:13">
      <c r="A303" s="1" t="s">
        <v>1082</v>
      </c>
      <c r="B303" s="1" t="s">
        <v>13</v>
      </c>
      <c r="C303" s="4" t="s">
        <v>1151</v>
      </c>
      <c r="D303" s="1" t="s">
        <v>1152</v>
      </c>
      <c r="E303" s="1" t="s">
        <v>1153</v>
      </c>
      <c r="F303" s="4" t="s">
        <v>17</v>
      </c>
      <c r="G303" s="1" t="s">
        <v>18</v>
      </c>
      <c r="H303" s="1" t="s">
        <v>19</v>
      </c>
      <c r="I303" s="1" t="s">
        <v>20</v>
      </c>
      <c r="J303" s="1" t="s">
        <v>1154</v>
      </c>
      <c r="K303" s="1" t="s">
        <v>22</v>
      </c>
      <c r="L303" s="1" t="str">
        <f>HYPERLINK("https://files.afu.se/Downloads/Transcripts/0%20-%20Government/USA%20-%20NASA%20Astrobiology/2019 08 01 - NASA Astrobiology - AbGradCon 2019 - Day 2  Chinmayee Govinda Raj_F0D-ZOdfQK4 - transcript (automated).pdf","Transcript Link")</f>
        <v>Transcript Link</v>
      </c>
      <c r="M303" s="2" t="str">
        <f>HYPERLINK("https://files.afu.se/Downloads/Transcripts/0%20-%20Government/USA%20-%20NASA%20Astrobiology/2019 08 01 - NASA Astrobiology - AbGradCon 2019 - Day 2  Chinmayee Govinda Raj_F0D-ZOdfQK4 - transcript (automated).pdf","Transcript Link")</f>
        <v>Transcript Link</v>
      </c>
    </row>
    <row r="304" ht="300" spans="1:13">
      <c r="A304" s="1" t="s">
        <v>1082</v>
      </c>
      <c r="B304" s="1" t="s">
        <v>13</v>
      </c>
      <c r="C304" s="4" t="s">
        <v>1155</v>
      </c>
      <c r="D304" s="1" t="s">
        <v>1156</v>
      </c>
      <c r="E304" s="1" t="s">
        <v>1157</v>
      </c>
      <c r="F304" s="4" t="s">
        <v>17</v>
      </c>
      <c r="G304" s="1" t="s">
        <v>18</v>
      </c>
      <c r="H304" s="1" t="s">
        <v>19</v>
      </c>
      <c r="I304" s="1" t="s">
        <v>20</v>
      </c>
      <c r="J304" s="1" t="s">
        <v>1158</v>
      </c>
      <c r="K304" s="1" t="s">
        <v>22</v>
      </c>
      <c r="L304" s="1" t="str">
        <f>HYPERLINK("https://files.afu.se/Downloads/Transcripts/0%20-%20Government/USA%20-%20NASA%20Astrobiology/2019 08 01 - NASA Astrobiology - AbGradCon 2019 - Day 2  Thea Kozakis_H0Kdxi82XDQ - transcript (automated).pdf","Transcript Link")</f>
        <v>Transcript Link</v>
      </c>
      <c r="M304" s="2" t="str">
        <f>HYPERLINK("https://files.afu.se/Downloads/Transcripts/0%20-%20Government/USA%20-%20NASA%20Astrobiology/2019 08 01 - NASA Astrobiology - AbGradCon 2019 - Day 2  Thea Kozakis_H0Kdxi82XDQ - transcript (automated).pdf","Transcript Link")</f>
        <v>Transcript Link</v>
      </c>
    </row>
    <row r="305" ht="315" spans="1:13">
      <c r="A305" s="1" t="s">
        <v>1082</v>
      </c>
      <c r="B305" s="1" t="s">
        <v>13</v>
      </c>
      <c r="C305" s="4" t="s">
        <v>1159</v>
      </c>
      <c r="D305" s="1" t="s">
        <v>1160</v>
      </c>
      <c r="E305" s="1" t="s">
        <v>1161</v>
      </c>
      <c r="F305" s="4" t="s">
        <v>17</v>
      </c>
      <c r="G305" s="1" t="s">
        <v>18</v>
      </c>
      <c r="H305" s="1" t="s">
        <v>19</v>
      </c>
      <c r="I305" s="1" t="s">
        <v>20</v>
      </c>
      <c r="J305" s="1" t="s">
        <v>1162</v>
      </c>
      <c r="K305" s="1" t="s">
        <v>22</v>
      </c>
      <c r="L305" s="1" t="str">
        <f>HYPERLINK("https://files.afu.se/Downloads/Transcripts/0%20-%20Government/USA%20-%20NASA%20Astrobiology/2019 08 01 - NASA Astrobiology - AbGradCon 2019 - Day 1  Tony Jia_NAFegI-LQFI - transcript (automated).pdf","Transcript Link")</f>
        <v>Transcript Link</v>
      </c>
      <c r="M305" s="2" t="str">
        <f>HYPERLINK("https://files.afu.se/Downloads/Transcripts/0%20-%20Government/USA%20-%20NASA%20Astrobiology/2019 08 01 - NASA Astrobiology - AbGradCon 2019 - Day 1  Tony Jia_NAFegI-LQFI - transcript (automated).pdf","Transcript Link")</f>
        <v>Transcript Link</v>
      </c>
    </row>
    <row r="306" ht="315" spans="1:13">
      <c r="A306" s="1" t="s">
        <v>1082</v>
      </c>
      <c r="B306" s="1" t="s">
        <v>13</v>
      </c>
      <c r="C306" s="4" t="s">
        <v>1163</v>
      </c>
      <c r="D306" s="1" t="s">
        <v>1164</v>
      </c>
      <c r="E306" s="1" t="s">
        <v>1165</v>
      </c>
      <c r="F306" s="4" t="s">
        <v>17</v>
      </c>
      <c r="G306" s="1" t="s">
        <v>18</v>
      </c>
      <c r="H306" s="1" t="s">
        <v>19</v>
      </c>
      <c r="I306" s="1" t="s">
        <v>20</v>
      </c>
      <c r="J306" s="1" t="s">
        <v>1166</v>
      </c>
      <c r="K306" s="1" t="s">
        <v>22</v>
      </c>
      <c r="L306" s="1" t="str">
        <f>HYPERLINK("https://files.afu.se/Downloads/Transcripts/0%20-%20Government/USA%20-%20NASA%20Astrobiology/2019 08 01 - NASA Astrobiology - AbGradCon 2019 - Day 2  Gabriel Goncalves Silva_W4lxpEZXUME - transcript (automated).pdf","Transcript Link")</f>
        <v>Transcript Link</v>
      </c>
      <c r="M306" s="2" t="str">
        <f>HYPERLINK("https://files.afu.se/Downloads/Transcripts/0%20-%20Government/USA%20-%20NASA%20Astrobiology/2019 08 01 - NASA Astrobiology - AbGradCon 2019 - Day 2  Gabriel Goncalves Silva_W4lxpEZXUME - transcript (automated).pdf","Transcript Link")</f>
        <v>Transcript Link</v>
      </c>
    </row>
    <row r="307" ht="315" spans="1:13">
      <c r="A307" s="1" t="s">
        <v>1082</v>
      </c>
      <c r="B307" s="1" t="s">
        <v>13</v>
      </c>
      <c r="C307" s="4" t="s">
        <v>1167</v>
      </c>
      <c r="D307" s="1" t="s">
        <v>1168</v>
      </c>
      <c r="E307" s="1" t="s">
        <v>1169</v>
      </c>
      <c r="F307" s="4" t="s">
        <v>17</v>
      </c>
      <c r="G307" s="1" t="s">
        <v>18</v>
      </c>
      <c r="H307" s="1" t="s">
        <v>19</v>
      </c>
      <c r="I307" s="1" t="s">
        <v>20</v>
      </c>
      <c r="J307" s="1" t="s">
        <v>1170</v>
      </c>
      <c r="K307" s="1" t="s">
        <v>22</v>
      </c>
      <c r="L307" s="1" t="str">
        <f>HYPERLINK("https://files.afu.se/Downloads/Transcripts/0%20-%20Government/USA%20-%20NASA%20Astrobiology/2019 08 01 - NASA Astrobiology - AbGradCon 2019 - Day 2  Anne Farrell_XcgTt59rpZ4 - transcript (automated).pdf","Transcript Link")</f>
        <v>Transcript Link</v>
      </c>
      <c r="M307" s="2" t="str">
        <f>HYPERLINK("https://files.afu.se/Downloads/Transcripts/0%20-%20Government/USA%20-%20NASA%20Astrobiology/2019 08 01 - NASA Astrobiology - AbGradCon 2019 - Day 2  Anne Farrell_XcgTt59rpZ4 - transcript (automated).pdf","Transcript Link")</f>
        <v>Transcript Link</v>
      </c>
    </row>
    <row r="308" ht="315" spans="1:13">
      <c r="A308" s="1" t="s">
        <v>1082</v>
      </c>
      <c r="B308" s="1" t="s">
        <v>13</v>
      </c>
      <c r="C308" s="4" t="s">
        <v>1171</v>
      </c>
      <c r="D308" s="1" t="s">
        <v>1172</v>
      </c>
      <c r="E308" s="1" t="s">
        <v>1173</v>
      </c>
      <c r="F308" s="4" t="s">
        <v>17</v>
      </c>
      <c r="G308" s="1" t="s">
        <v>18</v>
      </c>
      <c r="H308" s="1" t="s">
        <v>19</v>
      </c>
      <c r="I308" s="1" t="s">
        <v>20</v>
      </c>
      <c r="J308" s="1" t="s">
        <v>1174</v>
      </c>
      <c r="K308" s="1" t="s">
        <v>22</v>
      </c>
      <c r="L308" s="1" t="str">
        <f>HYPERLINK("https://files.afu.se/Downloads/Transcripts/0%20-%20Government/USA%20-%20NASA%20Astrobiology/2019 08 01 - NASA Astrobiology - AbGradCon 2019 - Day 1  Amy LeBleu-DeBartola_Zo-0bODSUUg - transcript (automated).pdf","Transcript Link")</f>
        <v>Transcript Link</v>
      </c>
      <c r="M308" s="2" t="str">
        <f>HYPERLINK("https://files.afu.se/Downloads/Transcripts/0%20-%20Government/USA%20-%20NASA%20Astrobiology/2019 08 01 - NASA Astrobiology - AbGradCon 2019 - Day 1  Amy LeBleu-DeBartola_Zo-0bODSUUg - transcript (automated).pdf","Transcript Link")</f>
        <v>Transcript Link</v>
      </c>
    </row>
    <row r="309" ht="300" spans="1:13">
      <c r="A309" s="1" t="s">
        <v>1082</v>
      </c>
      <c r="B309" s="1" t="s">
        <v>13</v>
      </c>
      <c r="C309" s="4" t="s">
        <v>1175</v>
      </c>
      <c r="D309" s="1" t="s">
        <v>1176</v>
      </c>
      <c r="E309" s="1" t="s">
        <v>1177</v>
      </c>
      <c r="F309" s="4" t="s">
        <v>17</v>
      </c>
      <c r="G309" s="1" t="s">
        <v>18</v>
      </c>
      <c r="H309" s="1" t="s">
        <v>19</v>
      </c>
      <c r="I309" s="1" t="s">
        <v>20</v>
      </c>
      <c r="J309" s="1" t="s">
        <v>1178</v>
      </c>
      <c r="K309" s="1" t="s">
        <v>22</v>
      </c>
      <c r="L309" s="1" t="str">
        <f>HYPERLINK("https://files.afu.se/Downloads/Transcripts/0%20-%20Government/USA%20-%20NASA%20Astrobiology/2019 08 01 - NASA Astrobiology - AbGradCon 2019 - Day 1  Rebecca Rapf_dQCeIYeSGCE - transcript (automated).pdf","Transcript Link")</f>
        <v>Transcript Link</v>
      </c>
      <c r="M309" s="2" t="str">
        <f>HYPERLINK("https://files.afu.se/Downloads/Transcripts/0%20-%20Government/USA%20-%20NASA%20Astrobiology/2019 08 01 - NASA Astrobiology - AbGradCon 2019 - Day 1  Rebecca Rapf_dQCeIYeSGCE - transcript (automated).pdf","Transcript Link")</f>
        <v>Transcript Link</v>
      </c>
    </row>
    <row r="310" ht="300" spans="1:13">
      <c r="A310" s="1" t="s">
        <v>1082</v>
      </c>
      <c r="B310" s="1" t="s">
        <v>13</v>
      </c>
      <c r="C310" s="4" t="s">
        <v>1179</v>
      </c>
      <c r="D310" s="1" t="s">
        <v>1180</v>
      </c>
      <c r="E310" s="1" t="s">
        <v>1181</v>
      </c>
      <c r="F310" s="4" t="s">
        <v>17</v>
      </c>
      <c r="G310" s="1" t="s">
        <v>18</v>
      </c>
      <c r="H310" s="1" t="s">
        <v>19</v>
      </c>
      <c r="I310" s="1" t="s">
        <v>20</v>
      </c>
      <c r="J310" s="1" t="s">
        <v>1182</v>
      </c>
      <c r="K310" s="1" t="s">
        <v>22</v>
      </c>
      <c r="L310" s="1" t="str">
        <f>HYPERLINK("https://files.afu.se/Downloads/Transcripts/0%20-%20Government/USA%20-%20NASA%20Astrobiology/2019 08 01 - NASA Astrobiology - AbGradCon 2019 - Day 2  Erik Tamre_jceZ1cJHbd8 - transcript (automated).pdf","Transcript Link")</f>
        <v>Transcript Link</v>
      </c>
      <c r="M310" s="2" t="str">
        <f>HYPERLINK("https://files.afu.se/Downloads/Transcripts/0%20-%20Government/USA%20-%20NASA%20Astrobiology/2019 08 01 - NASA Astrobiology - AbGradCon 2019 - Day 2  Erik Tamre_jceZ1cJHbd8 - transcript (automated).pdf","Transcript Link")</f>
        <v>Transcript Link</v>
      </c>
    </row>
    <row r="311" ht="315" spans="1:13">
      <c r="A311" s="1" t="s">
        <v>1082</v>
      </c>
      <c r="B311" s="1" t="s">
        <v>13</v>
      </c>
      <c r="C311" s="4" t="s">
        <v>1183</v>
      </c>
      <c r="D311" s="1" t="s">
        <v>1184</v>
      </c>
      <c r="E311" s="1" t="s">
        <v>1185</v>
      </c>
      <c r="F311" s="4" t="s">
        <v>17</v>
      </c>
      <c r="G311" s="1" t="s">
        <v>18</v>
      </c>
      <c r="H311" s="1" t="s">
        <v>19</v>
      </c>
      <c r="I311" s="1" t="s">
        <v>20</v>
      </c>
      <c r="J311" s="1" t="s">
        <v>1186</v>
      </c>
      <c r="K311" s="1" t="s">
        <v>22</v>
      </c>
      <c r="L311" s="1" t="str">
        <f>HYPERLINK("https://files.afu.se/Downloads/Transcripts/0%20-%20Government/USA%20-%20NASA%20Astrobiology/2019 08 01 - NASA Astrobiology - AbGradCon 2019 - Day 2  Adrian Barry-Sosa_l1QX7-52Soo - transcript (automated).pdf","Transcript Link")</f>
        <v>Transcript Link</v>
      </c>
      <c r="M311" s="2" t="str">
        <f>HYPERLINK("https://files.afu.se/Downloads/Transcripts/0%20-%20Government/USA%20-%20NASA%20Astrobiology/2019 08 01 - NASA Astrobiology - AbGradCon 2019 - Day 2  Adrian Barry-Sosa_l1QX7-52Soo - transcript (automated).pdf","Transcript Link")</f>
        <v>Transcript Link</v>
      </c>
    </row>
    <row r="312" ht="315" spans="1:13">
      <c r="A312" s="1" t="s">
        <v>1082</v>
      </c>
      <c r="B312" s="1" t="s">
        <v>13</v>
      </c>
      <c r="C312" s="4" t="s">
        <v>1187</v>
      </c>
      <c r="D312" s="1" t="s">
        <v>1188</v>
      </c>
      <c r="E312" s="1" t="s">
        <v>1189</v>
      </c>
      <c r="F312" s="4" t="s">
        <v>17</v>
      </c>
      <c r="G312" s="1" t="s">
        <v>18</v>
      </c>
      <c r="H312" s="1" t="s">
        <v>19</v>
      </c>
      <c r="I312" s="1" t="s">
        <v>20</v>
      </c>
      <c r="J312" s="1" t="s">
        <v>1190</v>
      </c>
      <c r="K312" s="1" t="s">
        <v>22</v>
      </c>
      <c r="L312" s="1" t="str">
        <f>HYPERLINK("https://files.afu.se/Downloads/Transcripts/0%20-%20Government/USA%20-%20NASA%20Astrobiology/2019 08 01 - NASA Astrobiology - AbGradCon 2019 - Day 1  Maria Figueroa_qCUfK8Kq048 - transcript (automated).pdf","Transcript Link")</f>
        <v>Transcript Link</v>
      </c>
      <c r="M312" s="2" t="str">
        <f>HYPERLINK("https://files.afu.se/Downloads/Transcripts/0%20-%20Government/USA%20-%20NASA%20Astrobiology/2019 08 01 - NASA Astrobiology - AbGradCon 2019 - Day 1  Maria Figueroa_qCUfK8Kq048 - transcript (automated).pdf","Transcript Link")</f>
        <v>Transcript Link</v>
      </c>
    </row>
    <row r="313" ht="315" spans="1:13">
      <c r="A313" s="1" t="s">
        <v>1082</v>
      </c>
      <c r="B313" s="1" t="s">
        <v>13</v>
      </c>
      <c r="C313" s="4" t="s">
        <v>1191</v>
      </c>
      <c r="D313" s="1" t="s">
        <v>1192</v>
      </c>
      <c r="E313" s="1" t="s">
        <v>1193</v>
      </c>
      <c r="F313" s="4" t="s">
        <v>17</v>
      </c>
      <c r="G313" s="1" t="s">
        <v>18</v>
      </c>
      <c r="H313" s="1" t="s">
        <v>19</v>
      </c>
      <c r="I313" s="1" t="s">
        <v>20</v>
      </c>
      <c r="J313" s="1" t="s">
        <v>1194</v>
      </c>
      <c r="K313" s="1" t="s">
        <v>22</v>
      </c>
      <c r="L313" s="1" t="str">
        <f>HYPERLINK("https://files.afu.se/Downloads/Transcripts/0%20-%20Government/USA%20-%20NASA%20Astrobiology/2019 08 01 - NASA Astrobiology - AbGradCon 2019 - Day 1  Michael Wang_qV5NQct5FHM - transcript (automated).pdf","Transcript Link")</f>
        <v>Transcript Link</v>
      </c>
      <c r="M313" s="2" t="str">
        <f>HYPERLINK("https://files.afu.se/Downloads/Transcripts/0%20-%20Government/USA%20-%20NASA%20Astrobiology/2019 08 01 - NASA Astrobiology - AbGradCon 2019 - Day 1  Michael Wang_qV5NQct5FHM - transcript (automated).pdf","Transcript Link")</f>
        <v>Transcript Link</v>
      </c>
    </row>
    <row r="314" ht="300" spans="1:13">
      <c r="A314" s="1" t="s">
        <v>1082</v>
      </c>
      <c r="B314" s="1" t="s">
        <v>13</v>
      </c>
      <c r="C314" s="4" t="s">
        <v>1195</v>
      </c>
      <c r="D314" s="1" t="s">
        <v>1196</v>
      </c>
      <c r="E314" s="1" t="s">
        <v>1197</v>
      </c>
      <c r="F314" s="4" t="s">
        <v>17</v>
      </c>
      <c r="G314" s="1" t="s">
        <v>18</v>
      </c>
      <c r="H314" s="1" t="s">
        <v>19</v>
      </c>
      <c r="I314" s="1" t="s">
        <v>20</v>
      </c>
      <c r="J314" s="1" t="s">
        <v>1198</v>
      </c>
      <c r="K314" s="1" t="s">
        <v>22</v>
      </c>
      <c r="L314" s="1" t="str">
        <f>HYPERLINK("https://files.afu.se/Downloads/Transcripts/0%20-%20Government/USA%20-%20NASA%20Astrobiology/2019 08 01 - NASA Astrobiology - AbGradCon 2019 - Day 2  Amber Young_sYKWImldTVE - transcript (automated).pdf","Transcript Link")</f>
        <v>Transcript Link</v>
      </c>
      <c r="M314" s="2" t="str">
        <f>HYPERLINK("https://files.afu.se/Downloads/Transcripts/0%20-%20Government/USA%20-%20NASA%20Astrobiology/2019 08 01 - NASA Astrobiology - AbGradCon 2019 - Day 2  Amber Young_sYKWImldTVE - transcript (automated).pdf","Transcript Link")</f>
        <v>Transcript Link</v>
      </c>
    </row>
    <row r="315" ht="240" spans="1:13">
      <c r="A315" s="1" t="s">
        <v>1199</v>
      </c>
      <c r="B315" s="1" t="s">
        <v>13</v>
      </c>
      <c r="C315" s="4" t="s">
        <v>1200</v>
      </c>
      <c r="D315" s="1" t="s">
        <v>1201</v>
      </c>
      <c r="E315" s="1" t="s">
        <v>1202</v>
      </c>
      <c r="F315" s="4" t="s">
        <v>17</v>
      </c>
      <c r="G315" s="1" t="s">
        <v>18</v>
      </c>
      <c r="H315" s="1" t="s">
        <v>19</v>
      </c>
      <c r="I315" s="1" t="s">
        <v>20</v>
      </c>
      <c r="J315" s="1" t="s">
        <v>1203</v>
      </c>
      <c r="K315" s="1" t="s">
        <v>22</v>
      </c>
      <c r="L315" s="1" t="str">
        <f>HYPERLINK("https://files.afu.se/Downloads/Transcripts/0%20-%20Government/USA%20-%20NASA%20Astrobiology/2019 07 17 - NASA Astrobiology - Ask An Astrobiologist  The Ethics of Space Exploration with Dr. Lucianne Walkowicz_UpYP1GmpWVg - transcript (automated).pdf","Transcript Link")</f>
        <v>Transcript Link</v>
      </c>
      <c r="M315" s="2" t="str">
        <f>HYPERLINK("https://files.afu.se/Downloads/Transcripts/0%20-%20Government/USA%20-%20NASA%20Astrobiology/2019 07 17 - NASA Astrobiology - Ask An Astrobiologist  The Ethics of Space Exploration with Dr. Lucianne Walkowicz_UpYP1GmpWVg - transcript (automated).pdf","Transcript Link")</f>
        <v>Transcript Link</v>
      </c>
    </row>
    <row r="316" ht="345" spans="1:13">
      <c r="A316" s="1" t="s">
        <v>1204</v>
      </c>
      <c r="B316" s="1" t="s">
        <v>13</v>
      </c>
      <c r="C316" s="4" t="s">
        <v>1205</v>
      </c>
      <c r="D316" s="1" t="s">
        <v>1206</v>
      </c>
      <c r="E316" s="1" t="s">
        <v>1207</v>
      </c>
      <c r="F316" s="4" t="s">
        <v>17</v>
      </c>
      <c r="G316" s="1" t="s">
        <v>18</v>
      </c>
      <c r="H316" s="1" t="s">
        <v>19</v>
      </c>
      <c r="I316" s="1" t="s">
        <v>20</v>
      </c>
      <c r="J316" s="1" t="s">
        <v>1208</v>
      </c>
      <c r="K316" s="1" t="s">
        <v>22</v>
      </c>
      <c r="L316" s="1" t="str">
        <f>HYPERLINK("https://files.afu.se/Downloads/Transcripts/0%20-%20Government/USA%20-%20NASA%20Astrobiology/2019 07 11 - NASA Astrobiology - AbSciCon 2019 - Room 2 Day 1 - Jihua Hao_-AID3AnVNPw - transcript (automated).pdf","Transcript Link")</f>
        <v>Transcript Link</v>
      </c>
      <c r="M316" s="2" t="str">
        <f>HYPERLINK("https://files.afu.se/Downloads/Transcripts/0%20-%20Government/USA%20-%20NASA%20Astrobiology/2019 07 11 - NASA Astrobiology - AbSciCon 2019 - Room 2 Day 1 - Jihua Hao_-AID3AnVNPw - transcript (automated).pdf","Transcript Link")</f>
        <v>Transcript Link</v>
      </c>
    </row>
    <row r="317" ht="345" spans="1:13">
      <c r="A317" s="1" t="s">
        <v>1204</v>
      </c>
      <c r="B317" s="1" t="s">
        <v>13</v>
      </c>
      <c r="C317" s="4" t="s">
        <v>1209</v>
      </c>
      <c r="D317" s="1" t="s">
        <v>1210</v>
      </c>
      <c r="E317" s="1" t="s">
        <v>1211</v>
      </c>
      <c r="F317" s="4" t="s">
        <v>17</v>
      </c>
      <c r="G317" s="1" t="s">
        <v>18</v>
      </c>
      <c r="H317" s="1" t="s">
        <v>19</v>
      </c>
      <c r="I317" s="1" t="s">
        <v>20</v>
      </c>
      <c r="J317" s="1" t="s">
        <v>1212</v>
      </c>
      <c r="K317" s="1" t="s">
        <v>22</v>
      </c>
      <c r="L317" s="1" t="str">
        <f>HYPERLINK("https://files.afu.se/Downloads/Transcripts/0%20-%20Government/USA%20-%20NASA%20Astrobiology/2019 07 11 - NASA Astrobiology - AbSciCon 2019 - Room 2 Day 3 - Christian Mayer_47anfKDONEU - transcript (automated).pdf","Transcript Link")</f>
        <v>Transcript Link</v>
      </c>
      <c r="M317" s="2" t="str">
        <f>HYPERLINK("https://files.afu.se/Downloads/Transcripts/0%20-%20Government/USA%20-%20NASA%20Astrobiology/2019 07 11 - NASA Astrobiology - AbSciCon 2019 - Room 2 Day 3 - Christian Mayer_47anfKDONEU - transcript (automated).pdf","Transcript Link")</f>
        <v>Transcript Link</v>
      </c>
    </row>
    <row r="318" ht="345" spans="1:13">
      <c r="A318" s="1" t="s">
        <v>1204</v>
      </c>
      <c r="B318" s="1" t="s">
        <v>13</v>
      </c>
      <c r="C318" s="4" t="s">
        <v>1213</v>
      </c>
      <c r="D318" s="1" t="s">
        <v>1214</v>
      </c>
      <c r="E318" s="1" t="s">
        <v>1215</v>
      </c>
      <c r="F318" s="4" t="s">
        <v>17</v>
      </c>
      <c r="G318" s="1" t="s">
        <v>18</v>
      </c>
      <c r="H318" s="1" t="s">
        <v>19</v>
      </c>
      <c r="I318" s="1" t="s">
        <v>20</v>
      </c>
      <c r="J318" s="1" t="s">
        <v>1216</v>
      </c>
      <c r="K318" s="1" t="s">
        <v>22</v>
      </c>
      <c r="L318" s="1" t="str">
        <f>HYPERLINK("https://files.afu.se/Downloads/Transcripts/0%20-%20Government/USA%20-%20NASA%20Astrobiology/2019 07 11 - NASA Astrobiology - AbSciCon 2019 - Room 2 Day 1 - Maxime Ruaud_CD-GrQXB2BY - transcript (automated).pdf","Transcript Link")</f>
        <v>Transcript Link</v>
      </c>
      <c r="M318" s="2" t="str">
        <f>HYPERLINK("https://files.afu.se/Downloads/Transcripts/0%20-%20Government/USA%20-%20NASA%20Astrobiology/2019 07 11 - NASA Astrobiology - AbSciCon 2019 - Room 2 Day 1 - Maxime Ruaud_CD-GrQXB2BY - transcript (automated).pdf","Transcript Link")</f>
        <v>Transcript Link</v>
      </c>
    </row>
    <row r="319" ht="330" spans="1:13">
      <c r="A319" s="1" t="s">
        <v>1204</v>
      </c>
      <c r="B319" s="1" t="s">
        <v>13</v>
      </c>
      <c r="C319" s="4" t="s">
        <v>1217</v>
      </c>
      <c r="D319" s="1" t="s">
        <v>1218</v>
      </c>
      <c r="E319" s="1" t="s">
        <v>1219</v>
      </c>
      <c r="F319" s="4" t="s">
        <v>17</v>
      </c>
      <c r="G319" s="1" t="s">
        <v>18</v>
      </c>
      <c r="H319" s="1" t="s">
        <v>19</v>
      </c>
      <c r="I319" s="1" t="s">
        <v>20</v>
      </c>
      <c r="J319" s="1" t="s">
        <v>1220</v>
      </c>
      <c r="K319" s="1" t="s">
        <v>22</v>
      </c>
      <c r="L319" s="1" t="str">
        <f>HYPERLINK("https://files.afu.se/Downloads/Transcripts/0%20-%20Government/USA%20-%20NASA%20Astrobiology/2019 07 11 - NASA Astrobiology - AbSciCon 2019 - Room 2 Day 2 - Reggie Hudson_IB1bSErp_eg - transcript (automated).pdf","Transcript Link")</f>
        <v>Transcript Link</v>
      </c>
      <c r="M319" s="2" t="str">
        <f>HYPERLINK("https://files.afu.se/Downloads/Transcripts/0%20-%20Government/USA%20-%20NASA%20Astrobiology/2019 07 11 - NASA Astrobiology - AbSciCon 2019 - Room 2 Day 2 - Reggie Hudson_IB1bSErp_eg - transcript (automated).pdf","Transcript Link")</f>
        <v>Transcript Link</v>
      </c>
    </row>
    <row r="320" ht="330" spans="1:13">
      <c r="A320" s="1" t="s">
        <v>1204</v>
      </c>
      <c r="B320" s="1" t="s">
        <v>13</v>
      </c>
      <c r="C320" s="4" t="s">
        <v>1221</v>
      </c>
      <c r="D320" s="1" t="s">
        <v>1222</v>
      </c>
      <c r="E320" s="1" t="s">
        <v>1223</v>
      </c>
      <c r="F320" s="4" t="s">
        <v>17</v>
      </c>
      <c r="G320" s="1" t="s">
        <v>18</v>
      </c>
      <c r="H320" s="1" t="s">
        <v>19</v>
      </c>
      <c r="I320" s="1" t="s">
        <v>20</v>
      </c>
      <c r="J320" s="1" t="s">
        <v>1224</v>
      </c>
      <c r="K320" s="1" t="s">
        <v>22</v>
      </c>
      <c r="L320" s="1" t="str">
        <f>HYPERLINK("https://files.afu.se/Downloads/Transcripts/0%20-%20Government/USA%20-%20NASA%20Astrobiology/2019 07 11 - NASA Astrobiology - AbSciCon 2019 - Room 2 Day 1 - Andrew Mattioda_iCUdmQyBtLc - transcript (automated).pdf","Transcript Link")</f>
        <v>Transcript Link</v>
      </c>
      <c r="M320" s="2" t="str">
        <f>HYPERLINK("https://files.afu.se/Downloads/Transcripts/0%20-%20Government/USA%20-%20NASA%20Astrobiology/2019 07 11 - NASA Astrobiology - AbSciCon 2019 - Room 2 Day 1 - Andrew Mattioda_iCUdmQyBtLc - transcript (automated).pdf","Transcript Link")</f>
        <v>Transcript Link</v>
      </c>
    </row>
    <row r="321" ht="345" spans="1:13">
      <c r="A321" s="1" t="s">
        <v>1204</v>
      </c>
      <c r="B321" s="1" t="s">
        <v>13</v>
      </c>
      <c r="C321" s="4" t="s">
        <v>1225</v>
      </c>
      <c r="D321" s="1" t="s">
        <v>1226</v>
      </c>
      <c r="E321" s="1" t="s">
        <v>1227</v>
      </c>
      <c r="F321" s="4" t="s">
        <v>17</v>
      </c>
      <c r="G321" s="1" t="s">
        <v>18</v>
      </c>
      <c r="H321" s="1" t="s">
        <v>19</v>
      </c>
      <c r="I321" s="1" t="s">
        <v>20</v>
      </c>
      <c r="J321" s="1" t="s">
        <v>1228</v>
      </c>
      <c r="K321" s="1" t="s">
        <v>22</v>
      </c>
      <c r="L321" s="1" t="str">
        <f>HYPERLINK("https://files.afu.se/Downloads/Transcripts/0%20-%20Government/USA%20-%20NASA%20Astrobiology/2019 07 11 - NASA Astrobiology - AbSciCon 2019 - Room 2 Day 1 - Chenyu Wei_qV7Hx4R2YqI - transcript (automated).pdf","Transcript Link")</f>
        <v>Transcript Link</v>
      </c>
      <c r="M321" s="2" t="str">
        <f>HYPERLINK("https://files.afu.se/Downloads/Transcripts/0%20-%20Government/USA%20-%20NASA%20Astrobiology/2019 07 11 - NASA Astrobiology - AbSciCon 2019 - Room 2 Day 1 - Chenyu Wei_qV7Hx4R2YqI - transcript (automated).pdf","Transcript Link")</f>
        <v>Transcript Link</v>
      </c>
    </row>
    <row r="322" ht="330" spans="1:13">
      <c r="A322" s="1" t="s">
        <v>1204</v>
      </c>
      <c r="B322" s="1" t="s">
        <v>13</v>
      </c>
      <c r="C322" s="4" t="s">
        <v>1229</v>
      </c>
      <c r="D322" s="1" t="s">
        <v>1230</v>
      </c>
      <c r="E322" s="1" t="s">
        <v>1231</v>
      </c>
      <c r="F322" s="4" t="s">
        <v>17</v>
      </c>
      <c r="G322" s="1" t="s">
        <v>18</v>
      </c>
      <c r="H322" s="1" t="s">
        <v>19</v>
      </c>
      <c r="I322" s="1" t="s">
        <v>20</v>
      </c>
      <c r="J322" s="1" t="s">
        <v>1232</v>
      </c>
      <c r="K322" s="1" t="s">
        <v>22</v>
      </c>
      <c r="L322" s="1" t="str">
        <f>HYPERLINK("https://files.afu.se/Downloads/Transcripts/0%20-%20Government/USA%20-%20NASA%20Astrobiology/2019 07 11 - NASA Astrobiology - AbSciCon 2019 - Room 2 Day 1 - Martin Fisk_yiT0LJL1YaY - transcript (automated).pdf","Transcript Link")</f>
        <v>Transcript Link</v>
      </c>
      <c r="M322" s="2" t="str">
        <f>HYPERLINK("https://files.afu.se/Downloads/Transcripts/0%20-%20Government/USA%20-%20NASA%20Astrobiology/2019 07 11 - NASA Astrobiology - AbSciCon 2019 - Room 2 Day 1 - Martin Fisk_yiT0LJL1YaY - transcript (automated).pdf","Transcript Link")</f>
        <v>Transcript Link</v>
      </c>
    </row>
    <row r="323" ht="345" spans="1:13">
      <c r="A323" s="1" t="s">
        <v>1204</v>
      </c>
      <c r="B323" s="1" t="s">
        <v>13</v>
      </c>
      <c r="C323" s="4" t="s">
        <v>1233</v>
      </c>
      <c r="D323" s="1" t="s">
        <v>1234</v>
      </c>
      <c r="E323" s="1" t="s">
        <v>1235</v>
      </c>
      <c r="F323" s="4" t="s">
        <v>17</v>
      </c>
      <c r="G323" s="1" t="s">
        <v>18</v>
      </c>
      <c r="H323" s="1" t="s">
        <v>19</v>
      </c>
      <c r="I323" s="1" t="s">
        <v>20</v>
      </c>
      <c r="J323" s="1" t="s">
        <v>1236</v>
      </c>
      <c r="K323" s="1" t="s">
        <v>22</v>
      </c>
      <c r="L323" s="1" t="str">
        <f>HYPERLINK("https://files.afu.se/Downloads/Transcripts/0%20-%20Government/USA%20-%20NASA%20Astrobiology/2019 07 11 - NASA Astrobiology - AbSciCon 2019 - Room 2 Day 1 - Gustavo Cruz-Diaz_-F2SP2xL7WA - transcript (automated).pdf","Transcript Link")</f>
        <v>Transcript Link</v>
      </c>
      <c r="M323" s="2" t="str">
        <f>HYPERLINK("https://files.afu.se/Downloads/Transcripts/0%20-%20Government/USA%20-%20NASA%20Astrobiology/2019 07 11 - NASA Astrobiology - AbSciCon 2019 - Room 2 Day 1 - Gustavo Cruz-Diaz_-F2SP2xL7WA - transcript (automated).pdf","Transcript Link")</f>
        <v>Transcript Link</v>
      </c>
    </row>
    <row r="324" ht="345" spans="1:13">
      <c r="A324" s="1" t="s">
        <v>1204</v>
      </c>
      <c r="B324" s="1" t="s">
        <v>13</v>
      </c>
      <c r="C324" s="4" t="s">
        <v>1237</v>
      </c>
      <c r="D324" s="1" t="s">
        <v>1238</v>
      </c>
      <c r="E324" s="1" t="s">
        <v>1239</v>
      </c>
      <c r="F324" s="4" t="s">
        <v>17</v>
      </c>
      <c r="G324" s="1" t="s">
        <v>18</v>
      </c>
      <c r="H324" s="1" t="s">
        <v>19</v>
      </c>
      <c r="I324" s="1" t="s">
        <v>20</v>
      </c>
      <c r="J324" s="1" t="s">
        <v>1240</v>
      </c>
      <c r="K324" s="1" t="s">
        <v>22</v>
      </c>
      <c r="L324" s="1" t="str">
        <f>HYPERLINK("https://files.afu.se/Downloads/Transcripts/0%20-%20Government/USA%20-%20NASA%20Astrobiology/2019 07 11 - NASA Astrobiology - AbSciCon 2019 - Room 2 Day 1 - Christian Mayer_3Lcwga1FwqI - transcript (automated).pdf","Transcript Link")</f>
        <v>Transcript Link</v>
      </c>
      <c r="M324" s="2" t="str">
        <f>HYPERLINK("https://files.afu.se/Downloads/Transcripts/0%20-%20Government/USA%20-%20NASA%20Astrobiology/2019 07 11 - NASA Astrobiology - AbSciCon 2019 - Room 2 Day 1 - Christian Mayer_3Lcwga1FwqI - transcript (automated).pdf","Transcript Link")</f>
        <v>Transcript Link</v>
      </c>
    </row>
    <row r="325" ht="345" spans="1:13">
      <c r="A325" s="1" t="s">
        <v>1204</v>
      </c>
      <c r="B325" s="1" t="s">
        <v>13</v>
      </c>
      <c r="C325" s="4" t="s">
        <v>1241</v>
      </c>
      <c r="D325" s="1" t="s">
        <v>1242</v>
      </c>
      <c r="E325" s="1" t="s">
        <v>1243</v>
      </c>
      <c r="F325" s="4" t="s">
        <v>17</v>
      </c>
      <c r="G325" s="1" t="s">
        <v>18</v>
      </c>
      <c r="H325" s="1" t="s">
        <v>19</v>
      </c>
      <c r="I325" s="1" t="s">
        <v>20</v>
      </c>
      <c r="J325" s="1" t="s">
        <v>1244</v>
      </c>
      <c r="K325" s="1" t="s">
        <v>22</v>
      </c>
      <c r="L325" s="1" t="str">
        <f>HYPERLINK("https://files.afu.se/Downloads/Transcripts/0%20-%20Government/USA%20-%20NASA%20Astrobiology/2019 07 11 - NASA Astrobiology - AbSciCon 2019 - Room 2 Day 2 - Yasuhiro Oba_8hgShSv7ykc - transcript (automated).pdf","Transcript Link")</f>
        <v>Transcript Link</v>
      </c>
      <c r="M325" s="2" t="str">
        <f>HYPERLINK("https://files.afu.se/Downloads/Transcripts/0%20-%20Government/USA%20-%20NASA%20Astrobiology/2019 07 11 - NASA Astrobiology - AbSciCon 2019 - Room 2 Day 2 - Yasuhiro Oba_8hgShSv7ykc - transcript (automated).pdf","Transcript Link")</f>
        <v>Transcript Link</v>
      </c>
    </row>
    <row r="326" ht="195" spans="1:13">
      <c r="A326" s="1" t="s">
        <v>1204</v>
      </c>
      <c r="B326" s="1" t="s">
        <v>13</v>
      </c>
      <c r="C326" s="4" t="s">
        <v>1245</v>
      </c>
      <c r="D326" s="1" t="s">
        <v>1246</v>
      </c>
      <c r="F326" s="4" t="s">
        <v>17</v>
      </c>
      <c r="G326" s="1" t="s">
        <v>18</v>
      </c>
      <c r="H326" s="1" t="s">
        <v>19</v>
      </c>
      <c r="I326" s="1" t="s">
        <v>20</v>
      </c>
      <c r="J326" s="1" t="s">
        <v>1247</v>
      </c>
      <c r="K326" s="1" t="s">
        <v>22</v>
      </c>
      <c r="L326" s="1" t="str">
        <f>HYPERLINK("https://files.afu.se/Downloads/Transcripts/0%20-%20Government/USA%20-%20NASA%20Astrobiology/2019 07 11 - NASA Astrobiology - AbSciCon 2019 - Room 2 Day 1 - Partha Bara_C5j0RMWBqww - transcript (automated).pdf","Transcript Link")</f>
        <v>Transcript Link</v>
      </c>
      <c r="M326" s="2" t="str">
        <f>HYPERLINK("https://files.afu.se/Downloads/Transcripts/0%20-%20Government/USA%20-%20NASA%20Astrobiology/2019 07 11 - NASA Astrobiology - AbSciCon 2019 - Room 2 Day 1 - Partha Bara_C5j0RMWBqww - transcript (automated).pdf","Transcript Link")</f>
        <v>Transcript Link</v>
      </c>
    </row>
    <row r="327" ht="360" spans="1:13">
      <c r="A327" s="1" t="s">
        <v>1204</v>
      </c>
      <c r="B327" s="1" t="s">
        <v>13</v>
      </c>
      <c r="C327" s="4" t="s">
        <v>1248</v>
      </c>
      <c r="D327" s="1" t="s">
        <v>1249</v>
      </c>
      <c r="E327" s="1" t="s">
        <v>1250</v>
      </c>
      <c r="F327" s="4" t="s">
        <v>17</v>
      </c>
      <c r="G327" s="1" t="s">
        <v>18</v>
      </c>
      <c r="H327" s="1" t="s">
        <v>19</v>
      </c>
      <c r="I327" s="1" t="s">
        <v>20</v>
      </c>
      <c r="J327" s="1" t="s">
        <v>1251</v>
      </c>
      <c r="K327" s="1" t="s">
        <v>22</v>
      </c>
      <c r="L327" s="1" t="str">
        <f>HYPERLINK("https://files.afu.se/Downloads/Transcripts/0%20-%20Government/USA%20-%20NASA%20Astrobiology/2019 07 11 - NASA Astrobiology - AbSciCon 2019 - Room 2 Day 1 - Sun Kwok_DHu-lXGe_wU - transcript (automated).pdf","Transcript Link")</f>
        <v>Transcript Link</v>
      </c>
      <c r="M327" s="2" t="str">
        <f>HYPERLINK("https://files.afu.se/Downloads/Transcripts/0%20-%20Government/USA%20-%20NASA%20Astrobiology/2019 07 11 - NASA Astrobiology - AbSciCon 2019 - Room 2 Day 1 - Sun Kwok_DHu-lXGe_wU - transcript (automated).pdf","Transcript Link")</f>
        <v>Transcript Link</v>
      </c>
    </row>
    <row r="328" ht="345" spans="1:13">
      <c r="A328" s="1" t="s">
        <v>1204</v>
      </c>
      <c r="B328" s="1" t="s">
        <v>13</v>
      </c>
      <c r="C328" s="4" t="s">
        <v>1252</v>
      </c>
      <c r="D328" s="1" t="s">
        <v>1253</v>
      </c>
      <c r="E328" s="1" t="s">
        <v>1254</v>
      </c>
      <c r="F328" s="4" t="s">
        <v>17</v>
      </c>
      <c r="G328" s="1" t="s">
        <v>18</v>
      </c>
      <c r="H328" s="1" t="s">
        <v>19</v>
      </c>
      <c r="I328" s="1" t="s">
        <v>20</v>
      </c>
      <c r="J328" s="1" t="s">
        <v>1255</v>
      </c>
      <c r="K328" s="1" t="s">
        <v>22</v>
      </c>
      <c r="L328" s="1" t="str">
        <f>HYPERLINK("https://files.afu.se/Downloads/Transcripts/0%20-%20Government/USA%20-%20NASA%20Astrobiology/2019 07 11 - NASA Astrobiology - AbSciCon 2019 - Room 2 Day 1 - Michael Nuevo_E7-XyqtCPss - transcript (automated).pdf","Transcript Link")</f>
        <v>Transcript Link</v>
      </c>
      <c r="M328" s="2" t="str">
        <f>HYPERLINK("https://files.afu.se/Downloads/Transcripts/0%20-%20Government/USA%20-%20NASA%20Astrobiology/2019 07 11 - NASA Astrobiology - AbSciCon 2019 - Room 2 Day 1 - Michael Nuevo_E7-XyqtCPss - transcript (automated).pdf","Transcript Link")</f>
        <v>Transcript Link</v>
      </c>
    </row>
    <row r="329" ht="345" spans="1:13">
      <c r="A329" s="1" t="s">
        <v>1204</v>
      </c>
      <c r="B329" s="1" t="s">
        <v>13</v>
      </c>
      <c r="C329" s="4" t="s">
        <v>1256</v>
      </c>
      <c r="D329" s="1" t="s">
        <v>1257</v>
      </c>
      <c r="E329" s="1" t="s">
        <v>1258</v>
      </c>
      <c r="F329" s="4" t="s">
        <v>17</v>
      </c>
      <c r="G329" s="1" t="s">
        <v>18</v>
      </c>
      <c r="H329" s="1" t="s">
        <v>19</v>
      </c>
      <c r="I329" s="1" t="s">
        <v>20</v>
      </c>
      <c r="J329" s="1" t="s">
        <v>1259</v>
      </c>
      <c r="K329" s="1" t="s">
        <v>22</v>
      </c>
      <c r="L329" s="1" t="str">
        <f>HYPERLINK("https://files.afu.se/Downloads/Transcripts/0%20-%20Government/USA%20-%20NASA%20Astrobiology/2019 07 11 - NASA Astrobiology - AbSciCon 2019 - Room 2 Day 1 - David Baum_EDYIbc6DDFc - transcript (automated).pdf","Transcript Link")</f>
        <v>Transcript Link</v>
      </c>
      <c r="M329" s="2" t="str">
        <f>HYPERLINK("https://files.afu.se/Downloads/Transcripts/0%20-%20Government/USA%20-%20NASA%20Astrobiology/2019 07 11 - NASA Astrobiology - AbSciCon 2019 - Room 2 Day 1 - David Baum_EDYIbc6DDFc - transcript (automated).pdf","Transcript Link")</f>
        <v>Transcript Link</v>
      </c>
    </row>
    <row r="330" ht="375" spans="1:13">
      <c r="A330" s="1" t="s">
        <v>1204</v>
      </c>
      <c r="B330" s="1" t="s">
        <v>13</v>
      </c>
      <c r="C330" s="4" t="s">
        <v>1260</v>
      </c>
      <c r="D330" s="1" t="s">
        <v>1261</v>
      </c>
      <c r="E330" s="1" t="s">
        <v>1262</v>
      </c>
      <c r="F330" s="4" t="s">
        <v>17</v>
      </c>
      <c r="G330" s="1" t="s">
        <v>18</v>
      </c>
      <c r="H330" s="1" t="s">
        <v>19</v>
      </c>
      <c r="I330" s="1" t="s">
        <v>20</v>
      </c>
      <c r="J330" s="1" t="s">
        <v>1263</v>
      </c>
      <c r="K330" s="1" t="s">
        <v>22</v>
      </c>
      <c r="L330" s="1" t="str">
        <f>HYPERLINK("https://files.afu.se/Downloads/Transcripts/0%20-%20Government/USA%20-%20NASA%20Astrobiology/2019 07 11 - NASA Astrobiology - AbSciCon 2019 - Room 2 Day 3 - Ben Pearce_Eo29ai00rdA - transcript (automated).pdf","Transcript Link")</f>
        <v>Transcript Link</v>
      </c>
      <c r="M330" s="2" t="str">
        <f>HYPERLINK("https://files.afu.se/Downloads/Transcripts/0%20-%20Government/USA%20-%20NASA%20Astrobiology/2019 07 11 - NASA Astrobiology - AbSciCon 2019 - Room 2 Day 3 - Ben Pearce_Eo29ai00rdA - transcript (automated).pdf","Transcript Link")</f>
        <v>Transcript Link</v>
      </c>
    </row>
    <row r="331" ht="330" spans="1:13">
      <c r="A331" s="1" t="s">
        <v>1204</v>
      </c>
      <c r="B331" s="1" t="s">
        <v>13</v>
      </c>
      <c r="C331" s="4" t="s">
        <v>1264</v>
      </c>
      <c r="D331" s="1" t="s">
        <v>1265</v>
      </c>
      <c r="E331" s="1" t="s">
        <v>1266</v>
      </c>
      <c r="F331" s="4" t="s">
        <v>17</v>
      </c>
      <c r="G331" s="1" t="s">
        <v>18</v>
      </c>
      <c r="H331" s="1" t="s">
        <v>19</v>
      </c>
      <c r="I331" s="1" t="s">
        <v>20</v>
      </c>
      <c r="J331" s="1" t="s">
        <v>1267</v>
      </c>
      <c r="K331" s="1" t="s">
        <v>22</v>
      </c>
      <c r="L331" s="1" t="str">
        <f>HYPERLINK("https://files.afu.se/Downloads/Transcripts/0%20-%20Government/USA%20-%20NASA%20Astrobiology/2019 07 11 - NASA Astrobiology - AbSciCon 2019 - Room 2 Day 1 - Kosuke Fujishima_Iro389GMtqU - transcript (automated).pdf","Transcript Link")</f>
        <v>Transcript Link</v>
      </c>
      <c r="M331" s="2" t="str">
        <f>HYPERLINK("https://files.afu.se/Downloads/Transcripts/0%20-%20Government/USA%20-%20NASA%20Astrobiology/2019 07 11 - NASA Astrobiology - AbSciCon 2019 - Room 2 Day 1 - Kosuke Fujishima_Iro389GMtqU - transcript (automated).pdf","Transcript Link")</f>
        <v>Transcript Link</v>
      </c>
    </row>
    <row r="332" ht="345" spans="1:13">
      <c r="A332" s="1" t="s">
        <v>1204</v>
      </c>
      <c r="B332" s="1" t="s">
        <v>13</v>
      </c>
      <c r="C332" s="4" t="s">
        <v>1268</v>
      </c>
      <c r="D332" s="1" t="s">
        <v>1269</v>
      </c>
      <c r="E332" s="1" t="s">
        <v>1270</v>
      </c>
      <c r="F332" s="4" t="s">
        <v>17</v>
      </c>
      <c r="G332" s="1" t="s">
        <v>18</v>
      </c>
      <c r="H332" s="1" t="s">
        <v>19</v>
      </c>
      <c r="I332" s="1" t="s">
        <v>20</v>
      </c>
      <c r="J332" s="1" t="s">
        <v>1271</v>
      </c>
      <c r="K332" s="1" t="s">
        <v>22</v>
      </c>
      <c r="L332" s="1" t="str">
        <f>HYPERLINK("https://files.afu.se/Downloads/Transcripts/0%20-%20Government/USA%20-%20NASA%20Astrobiology/2019 07 11 - NASA Astrobiology - AbSciCon 2019 - Room 2 Day 3 - Aaron Goldman_KoL5JKpEe08 - transcript (automated).pdf","Transcript Link")</f>
        <v>Transcript Link</v>
      </c>
      <c r="M332" s="2" t="str">
        <f>HYPERLINK("https://files.afu.se/Downloads/Transcripts/0%20-%20Government/USA%20-%20NASA%20Astrobiology/2019 07 11 - NASA Astrobiology - AbSciCon 2019 - Room 2 Day 3 - Aaron Goldman_KoL5JKpEe08 - transcript (automated).pdf","Transcript Link")</f>
        <v>Transcript Link</v>
      </c>
    </row>
    <row r="333" ht="345" spans="1:13">
      <c r="A333" s="1" t="s">
        <v>1204</v>
      </c>
      <c r="B333" s="1" t="s">
        <v>13</v>
      </c>
      <c r="C333" s="4" t="s">
        <v>1272</v>
      </c>
      <c r="D333" s="1" t="s">
        <v>1273</v>
      </c>
      <c r="E333" s="1" t="s">
        <v>1274</v>
      </c>
      <c r="F333" s="4" t="s">
        <v>17</v>
      </c>
      <c r="G333" s="1" t="s">
        <v>18</v>
      </c>
      <c r="H333" s="1" t="s">
        <v>19</v>
      </c>
      <c r="I333" s="1" t="s">
        <v>20</v>
      </c>
      <c r="J333" s="1" t="s">
        <v>1275</v>
      </c>
      <c r="K333" s="1" t="s">
        <v>22</v>
      </c>
      <c r="L333" s="1" t="str">
        <f>HYPERLINK("https://files.afu.se/Downloads/Transcripts/0%20-%20Government/USA%20-%20NASA%20Astrobiology/2019 07 11 - NASA Astrobiology - AbSciCon 2019 - Room 2 Day 1 - Nita Sahai_SIxoW2mLBTQ - transcript (automated).pdf","Transcript Link")</f>
        <v>Transcript Link</v>
      </c>
      <c r="M333" s="2" t="str">
        <f>HYPERLINK("https://files.afu.se/Downloads/Transcripts/0%20-%20Government/USA%20-%20NASA%20Astrobiology/2019 07 11 - NASA Astrobiology - AbSciCon 2019 - Room 2 Day 1 - Nita Sahai_SIxoW2mLBTQ - transcript (automated).pdf","Transcript Link")</f>
        <v>Transcript Link</v>
      </c>
    </row>
    <row r="334" ht="345" spans="1:13">
      <c r="A334" s="1" t="s">
        <v>1204</v>
      </c>
      <c r="B334" s="1" t="s">
        <v>13</v>
      </c>
      <c r="C334" s="4" t="s">
        <v>1276</v>
      </c>
      <c r="D334" s="1" t="s">
        <v>1277</v>
      </c>
      <c r="E334" s="1" t="s">
        <v>1278</v>
      </c>
      <c r="F334" s="4" t="s">
        <v>17</v>
      </c>
      <c r="G334" s="1" t="s">
        <v>18</v>
      </c>
      <c r="H334" s="1" t="s">
        <v>19</v>
      </c>
      <c r="I334" s="1" t="s">
        <v>20</v>
      </c>
      <c r="J334" s="1" t="s">
        <v>1279</v>
      </c>
      <c r="K334" s="1" t="s">
        <v>22</v>
      </c>
      <c r="L334" s="1" t="str">
        <f>HYPERLINK("https://files.afu.se/Downloads/Transcripts/0%20-%20Government/USA%20-%20NASA%20Astrobiology/2019 07 11 - NASA Astrobiology - AbSciCon 2019 - Room 2 Day 1 - Trent Stubbs_Sor38p6WJkk - transcript (automated).pdf","Transcript Link")</f>
        <v>Transcript Link</v>
      </c>
      <c r="M334" s="2" t="str">
        <f>HYPERLINK("https://files.afu.se/Downloads/Transcripts/0%20-%20Government/USA%20-%20NASA%20Astrobiology/2019 07 11 - NASA Astrobiology - AbSciCon 2019 - Room 2 Day 1 - Trent Stubbs_Sor38p6WJkk - transcript (automated).pdf","Transcript Link")</f>
        <v>Transcript Link</v>
      </c>
    </row>
    <row r="335" ht="345" spans="1:13">
      <c r="A335" s="1" t="s">
        <v>1204</v>
      </c>
      <c r="B335" s="1" t="s">
        <v>13</v>
      </c>
      <c r="C335" s="4" t="s">
        <v>1280</v>
      </c>
      <c r="D335" s="1" t="s">
        <v>1281</v>
      </c>
      <c r="E335" s="1" t="s">
        <v>1282</v>
      </c>
      <c r="F335" s="4" t="s">
        <v>17</v>
      </c>
      <c r="G335" s="1" t="s">
        <v>18</v>
      </c>
      <c r="H335" s="1" t="s">
        <v>19</v>
      </c>
      <c r="I335" s="1" t="s">
        <v>20</v>
      </c>
      <c r="J335" s="1" t="s">
        <v>1283</v>
      </c>
      <c r="K335" s="1" t="s">
        <v>22</v>
      </c>
      <c r="L335" s="1" t="str">
        <f>HYPERLINK("https://files.afu.se/Downloads/Transcripts/0%20-%20Government/USA%20-%20NASA%20Astrobiology/2019 07 11 - NASA Astrobiology - AbSciCon 2019 - Room 2 Day 1 - Edith Fayolle_b3ajyLqFifc - transcript (automated).pdf","Transcript Link")</f>
        <v>Transcript Link</v>
      </c>
      <c r="M335" s="2" t="str">
        <f>HYPERLINK("https://files.afu.se/Downloads/Transcripts/0%20-%20Government/USA%20-%20NASA%20Astrobiology/2019 07 11 - NASA Astrobiology - AbSciCon 2019 - Room 2 Day 1 - Edith Fayolle_b3ajyLqFifc - transcript (automated).pdf","Transcript Link")</f>
        <v>Transcript Link</v>
      </c>
    </row>
    <row r="336" ht="345" spans="1:13">
      <c r="A336" s="1" t="s">
        <v>1204</v>
      </c>
      <c r="B336" s="1" t="s">
        <v>13</v>
      </c>
      <c r="C336" s="4" t="s">
        <v>1284</v>
      </c>
      <c r="D336" s="1" t="s">
        <v>1285</v>
      </c>
      <c r="E336" s="1" t="s">
        <v>1286</v>
      </c>
      <c r="F336" s="4" t="s">
        <v>17</v>
      </c>
      <c r="G336" s="1" t="s">
        <v>18</v>
      </c>
      <c r="H336" s="1" t="s">
        <v>19</v>
      </c>
      <c r="I336" s="1" t="s">
        <v>20</v>
      </c>
      <c r="J336" s="1" t="s">
        <v>1287</v>
      </c>
      <c r="K336" s="1" t="s">
        <v>22</v>
      </c>
      <c r="L336" s="1" t="str">
        <f>HYPERLINK("https://files.afu.se/Downloads/Transcripts/0%20-%20Government/USA%20-%20NASA%20Astrobiology/2019 07 11 - NASA Astrobiology - AbSciCon 2019 - Room 2 Day 1 - Hyunju Kim_gjH55WKOybE - transcript (automated).pdf","Transcript Link")</f>
        <v>Transcript Link</v>
      </c>
      <c r="M336" s="2" t="str">
        <f>HYPERLINK("https://files.afu.se/Downloads/Transcripts/0%20-%20Government/USA%20-%20NASA%20Astrobiology/2019 07 11 - NASA Astrobiology - AbSciCon 2019 - Room 2 Day 1 - Hyunju Kim_gjH55WKOybE - transcript (automated).pdf","Transcript Link")</f>
        <v>Transcript Link</v>
      </c>
    </row>
    <row r="337" ht="330" spans="1:13">
      <c r="A337" s="1" t="s">
        <v>1204</v>
      </c>
      <c r="B337" s="1" t="s">
        <v>13</v>
      </c>
      <c r="C337" s="4" t="s">
        <v>1288</v>
      </c>
      <c r="D337" s="1" t="s">
        <v>1289</v>
      </c>
      <c r="E337" s="1" t="s">
        <v>1290</v>
      </c>
      <c r="F337" s="4" t="s">
        <v>17</v>
      </c>
      <c r="G337" s="1" t="s">
        <v>18</v>
      </c>
      <c r="H337" s="1" t="s">
        <v>19</v>
      </c>
      <c r="I337" s="1" t="s">
        <v>20</v>
      </c>
      <c r="J337" s="1" t="s">
        <v>1291</v>
      </c>
      <c r="K337" s="1" t="s">
        <v>22</v>
      </c>
      <c r="L337" s="1" t="str">
        <f>HYPERLINK("https://files.afu.se/Downloads/Transcripts/0%20-%20Government/USA%20-%20NASA%20Astrobiology/2019 07 11 - NASA Astrobiology - AbSciCon 2019 - Room 2 Day 1 - Paul Higgs_nnvCKD5gcwo - transcript (automated).pdf","Transcript Link")</f>
        <v>Transcript Link</v>
      </c>
      <c r="M337" s="2" t="str">
        <f>HYPERLINK("https://files.afu.se/Downloads/Transcripts/0%20-%20Government/USA%20-%20NASA%20Astrobiology/2019 07 11 - NASA Astrobiology - AbSciCon 2019 - Room 2 Day 1 - Paul Higgs_nnvCKD5gcwo - transcript (automated).pdf","Transcript Link")</f>
        <v>Transcript Link</v>
      </c>
    </row>
    <row r="338" ht="345" spans="1:13">
      <c r="A338" s="1" t="s">
        <v>1204</v>
      </c>
      <c r="B338" s="1" t="s">
        <v>13</v>
      </c>
      <c r="C338" s="4" t="s">
        <v>1292</v>
      </c>
      <c r="D338" s="1" t="s">
        <v>1293</v>
      </c>
      <c r="E338" s="1" t="s">
        <v>1294</v>
      </c>
      <c r="F338" s="4" t="s">
        <v>17</v>
      </c>
      <c r="G338" s="1" t="s">
        <v>18</v>
      </c>
      <c r="H338" s="1" t="s">
        <v>19</v>
      </c>
      <c r="I338" s="1" t="s">
        <v>20</v>
      </c>
      <c r="J338" s="1" t="s">
        <v>1295</v>
      </c>
      <c r="K338" s="1" t="s">
        <v>22</v>
      </c>
      <c r="L338" s="1" t="str">
        <f>HYPERLINK("https://files.afu.se/Downloads/Transcripts/0%20-%20Government/USA%20-%20NASA%20Astrobiology/2019 07 11 - NASA Astrobiology - AbSciCon 2019 - Room 2 Day 1 - Milena Popovic_wUr1qku1dgc - transcript (automated).pdf","Transcript Link")</f>
        <v>Transcript Link</v>
      </c>
      <c r="M338" s="2" t="str">
        <f>HYPERLINK("https://files.afu.se/Downloads/Transcripts/0%20-%20Government/USA%20-%20NASA%20Astrobiology/2019 07 11 - NASA Astrobiology - AbSciCon 2019 - Room 2 Day 1 - Milena Popovic_wUr1qku1dgc - transcript (automated).pdf","Transcript Link")</f>
        <v>Transcript Link</v>
      </c>
    </row>
    <row r="339" ht="345" spans="1:13">
      <c r="A339" s="1" t="s">
        <v>1204</v>
      </c>
      <c r="B339" s="1" t="s">
        <v>13</v>
      </c>
      <c r="C339" s="4" t="s">
        <v>1296</v>
      </c>
      <c r="D339" s="1" t="s">
        <v>1297</v>
      </c>
      <c r="E339" s="1" t="s">
        <v>1298</v>
      </c>
      <c r="F339" s="4" t="s">
        <v>17</v>
      </c>
      <c r="G339" s="1" t="s">
        <v>18</v>
      </c>
      <c r="H339" s="1" t="s">
        <v>19</v>
      </c>
      <c r="I339" s="1" t="s">
        <v>20</v>
      </c>
      <c r="J339" s="1" t="s">
        <v>1299</v>
      </c>
      <c r="K339" s="1" t="s">
        <v>22</v>
      </c>
      <c r="L339" s="1" t="str">
        <f>HYPERLINK("https://files.afu.se/Downloads/Transcripts/0%20-%20Government/USA%20-%20NASA%20Astrobiology/2019 07 11 - NASA Astrobiology - AbSciCon 2019 - Room 2 Day 1 - Klara Hlouchova_yl8bpFstRrA - transcript (automated).pdf","Transcript Link")</f>
        <v>Transcript Link</v>
      </c>
      <c r="M339" s="2" t="str">
        <f>HYPERLINK("https://files.afu.se/Downloads/Transcripts/0%20-%20Government/USA%20-%20NASA%20Astrobiology/2019 07 11 - NASA Astrobiology - AbSciCon 2019 - Room 2 Day 1 - Klara Hlouchova_yl8bpFstRrA - transcript (automated).pdf","Transcript Link")</f>
        <v>Transcript Link</v>
      </c>
    </row>
    <row r="340" ht="330" spans="1:13">
      <c r="A340" s="1" t="s">
        <v>1204</v>
      </c>
      <c r="B340" s="1" t="s">
        <v>13</v>
      </c>
      <c r="C340" s="4" t="s">
        <v>1300</v>
      </c>
      <c r="D340" s="1" t="s">
        <v>1301</v>
      </c>
      <c r="E340" s="1" t="s">
        <v>1302</v>
      </c>
      <c r="F340" s="4" t="s">
        <v>17</v>
      </c>
      <c r="G340" s="1" t="s">
        <v>18</v>
      </c>
      <c r="H340" s="1" t="s">
        <v>19</v>
      </c>
      <c r="I340" s="1" t="s">
        <v>20</v>
      </c>
      <c r="J340" s="1" t="s">
        <v>1303</v>
      </c>
      <c r="K340" s="1" t="s">
        <v>22</v>
      </c>
      <c r="L340" s="1" t="str">
        <f>HYPERLINK("https://files.afu.se/Downloads/Transcripts/0%20-%20Government/USA%20-%20NASA%20Astrobiology/2019 07 11 - NASA Astrobiology - AbSciCon 2019 - Room 2 Day 1 - Partha Bera_n9SPfa4S5sQ - transcript (automated).pdf","Transcript Link")</f>
        <v>Transcript Link</v>
      </c>
      <c r="M340" s="2" t="str">
        <f>HYPERLINK("https://files.afu.se/Downloads/Transcripts/0%20-%20Government/USA%20-%20NASA%20Astrobiology/2019 07 11 - NASA Astrobiology - AbSciCon 2019 - Room 2 Day 1 - Partha Bera_n9SPfa4S5sQ - transcript (automated).pdf","Transcript Link")</f>
        <v>Transcript Link</v>
      </c>
    </row>
    <row r="341" ht="345" spans="1:13">
      <c r="A341" s="1" t="s">
        <v>1204</v>
      </c>
      <c r="B341" s="1" t="s">
        <v>13</v>
      </c>
      <c r="C341" s="4" t="s">
        <v>1304</v>
      </c>
      <c r="D341" s="1" t="s">
        <v>1305</v>
      </c>
      <c r="E341" s="1" t="s">
        <v>1306</v>
      </c>
      <c r="F341" s="4" t="s">
        <v>17</v>
      </c>
      <c r="G341" s="1" t="s">
        <v>18</v>
      </c>
      <c r="H341" s="1" t="s">
        <v>19</v>
      </c>
      <c r="I341" s="1" t="s">
        <v>20</v>
      </c>
      <c r="J341" s="1" t="s">
        <v>1307</v>
      </c>
      <c r="K341" s="1" t="s">
        <v>22</v>
      </c>
      <c r="L341" s="1" t="str">
        <f>HYPERLINK("https://files.afu.se/Downloads/Transcripts/0%20-%20Government/USA%20-%20NASA%20Astrobiology/2019 07 11 - NASA Astrobiology - AbSciCon 2019 - Room 2 Day 4 - Moran Frenkel-Pinter_-wWG2Y_h-V8 - transcript (automated).pdf","Transcript Link")</f>
        <v>Transcript Link</v>
      </c>
      <c r="M341" s="2" t="str">
        <f>HYPERLINK("https://files.afu.se/Downloads/Transcripts/0%20-%20Government/USA%20-%20NASA%20Astrobiology/2019 07 11 - NASA Astrobiology - AbSciCon 2019 - Room 2 Day 4 - Moran Frenkel-Pinter_-wWG2Y_h-V8 - transcript (automated).pdf","Transcript Link")</f>
        <v>Transcript Link</v>
      </c>
    </row>
    <row r="342" ht="330" spans="1:13">
      <c r="A342" s="1" t="s">
        <v>1204</v>
      </c>
      <c r="B342" s="1" t="s">
        <v>13</v>
      </c>
      <c r="C342" s="4" t="s">
        <v>1308</v>
      </c>
      <c r="D342" s="1" t="s">
        <v>1309</v>
      </c>
      <c r="E342" s="1" t="s">
        <v>1310</v>
      </c>
      <c r="F342" s="4" t="s">
        <v>17</v>
      </c>
      <c r="G342" s="1" t="s">
        <v>18</v>
      </c>
      <c r="H342" s="1" t="s">
        <v>19</v>
      </c>
      <c r="I342" s="1" t="s">
        <v>20</v>
      </c>
      <c r="J342" s="1" t="s">
        <v>1311</v>
      </c>
      <c r="K342" s="1" t="s">
        <v>22</v>
      </c>
      <c r="L342" s="1" t="str">
        <f>HYPERLINK("https://files.afu.se/Downloads/Transcripts/0%20-%20Government/USA%20-%20NASA%20Astrobiology/2019 07 11 - NASA Astrobiology - AbSciCon 2019 - Room 2 Day 4 - Anthony Poole_75amGFUpqaY - transcript (automated).pdf","Transcript Link")</f>
        <v>Transcript Link</v>
      </c>
      <c r="M342" s="2" t="str">
        <f>HYPERLINK("https://files.afu.se/Downloads/Transcripts/0%20-%20Government/USA%20-%20NASA%20Astrobiology/2019 07 11 - NASA Astrobiology - AbSciCon 2019 - Room 2 Day 4 - Anthony Poole_75amGFUpqaY - transcript (automated).pdf","Transcript Link")</f>
        <v>Transcript Link</v>
      </c>
    </row>
    <row r="343" ht="330" spans="1:13">
      <c r="A343" s="1" t="s">
        <v>1204</v>
      </c>
      <c r="B343" s="1" t="s">
        <v>13</v>
      </c>
      <c r="C343" s="4" t="s">
        <v>1312</v>
      </c>
      <c r="D343" s="1" t="s">
        <v>1313</v>
      </c>
      <c r="E343" s="1" t="s">
        <v>1314</v>
      </c>
      <c r="F343" s="4" t="s">
        <v>17</v>
      </c>
      <c r="G343" s="1" t="s">
        <v>18</v>
      </c>
      <c r="H343" s="1" t="s">
        <v>19</v>
      </c>
      <c r="I343" s="1" t="s">
        <v>20</v>
      </c>
      <c r="J343" s="1" t="s">
        <v>1315</v>
      </c>
      <c r="K343" s="1" t="s">
        <v>22</v>
      </c>
      <c r="L343" s="1" t="str">
        <f>HYPERLINK("https://files.afu.se/Downloads/Transcripts/0%20-%20Government/USA%20-%20NASA%20Astrobiology/2019 07 11 - NASA Astrobiology - AbSciCon 2019 - Room 2 Day 4 - Mark Ditzler Talk %232_9yZpkN9qISY - transcript (automated).pdf","Transcript Link")</f>
        <v>Transcript Link</v>
      </c>
      <c r="M343" s="2" t="str">
        <f>HYPERLINK("https://files.afu.se/Downloads/Transcripts/0%20-%20Government/USA%20-%20NASA%20Astrobiology/2019 07 11 - NASA Astrobiology - AbSciCon 2019 - Room 2 Day 4 - Mark Ditzler Talk %232_9yZpkN9qISY - transcript (automated).pdf","Transcript Link")</f>
        <v>Transcript Link</v>
      </c>
    </row>
    <row r="344" ht="345" spans="1:13">
      <c r="A344" s="1" t="s">
        <v>1204</v>
      </c>
      <c r="B344" s="1" t="s">
        <v>13</v>
      </c>
      <c r="C344" s="4" t="s">
        <v>1316</v>
      </c>
      <c r="D344" s="1" t="s">
        <v>1317</v>
      </c>
      <c r="E344" s="1" t="s">
        <v>1318</v>
      </c>
      <c r="F344" s="4" t="s">
        <v>17</v>
      </c>
      <c r="G344" s="1" t="s">
        <v>18</v>
      </c>
      <c r="H344" s="1" t="s">
        <v>19</v>
      </c>
      <c r="I344" s="1" t="s">
        <v>20</v>
      </c>
      <c r="J344" s="1" t="s">
        <v>1319</v>
      </c>
      <c r="K344" s="1" t="s">
        <v>22</v>
      </c>
      <c r="L344" s="1" t="str">
        <f>HYPERLINK("https://files.afu.se/Downloads/Transcripts/0%20-%20Government/USA%20-%20NASA%20Astrobiology/2019 07 11 - NASA Astrobiology - AbSciCon 2019 - Room 2 Day 3 - Zach Adam_AjIQoL9R97A - transcript (automated).pdf","Transcript Link")</f>
        <v>Transcript Link</v>
      </c>
      <c r="M344" s="2" t="str">
        <f>HYPERLINK("https://files.afu.se/Downloads/Transcripts/0%20-%20Government/USA%20-%20NASA%20Astrobiology/2019 07 11 - NASA Astrobiology - AbSciCon 2019 - Room 2 Day 3 - Zach Adam_AjIQoL9R97A - transcript (automated).pdf","Transcript Link")</f>
        <v>Transcript Link</v>
      </c>
    </row>
    <row r="345" ht="375" spans="1:13">
      <c r="A345" s="1" t="s">
        <v>1204</v>
      </c>
      <c r="B345" s="1" t="s">
        <v>13</v>
      </c>
      <c r="C345" s="4" t="s">
        <v>1320</v>
      </c>
      <c r="D345" s="1" t="s">
        <v>1321</v>
      </c>
      <c r="E345" s="1" t="s">
        <v>1322</v>
      </c>
      <c r="F345" s="4" t="s">
        <v>17</v>
      </c>
      <c r="G345" s="1" t="s">
        <v>18</v>
      </c>
      <c r="H345" s="1" t="s">
        <v>19</v>
      </c>
      <c r="I345" s="1" t="s">
        <v>20</v>
      </c>
      <c r="J345" s="1" t="s">
        <v>1323</v>
      </c>
      <c r="K345" s="1" t="s">
        <v>22</v>
      </c>
      <c r="L345" s="1" t="str">
        <f>HYPERLINK("https://files.afu.se/Downloads/Transcripts/0%20-%20Government/USA%20-%20NASA%20Astrobiology/2019 07 11 - NASA Astrobiology - AbSciCon 2019 - Room 2 Day 5 - Peter Girguis_DeDurb6mOHs - transcript (automated).pdf","Transcript Link")</f>
        <v>Transcript Link</v>
      </c>
      <c r="M345" s="2" t="str">
        <f>HYPERLINK("https://files.afu.se/Downloads/Transcripts/0%20-%20Government/USA%20-%20NASA%20Astrobiology/2019 07 11 - NASA Astrobiology - AbSciCon 2019 - Room 2 Day 5 - Peter Girguis_DeDurb6mOHs - transcript (automated).pdf","Transcript Link")</f>
        <v>Transcript Link</v>
      </c>
    </row>
    <row r="346" ht="345" spans="1:13">
      <c r="A346" s="1" t="s">
        <v>1204</v>
      </c>
      <c r="B346" s="1" t="s">
        <v>13</v>
      </c>
      <c r="C346" s="4" t="s">
        <v>1324</v>
      </c>
      <c r="D346" s="1" t="s">
        <v>1325</v>
      </c>
      <c r="E346" s="1" t="s">
        <v>1326</v>
      </c>
      <c r="F346" s="4" t="s">
        <v>17</v>
      </c>
      <c r="G346" s="1" t="s">
        <v>18</v>
      </c>
      <c r="H346" s="1" t="s">
        <v>19</v>
      </c>
      <c r="I346" s="1" t="s">
        <v>20</v>
      </c>
      <c r="J346" s="1" t="s">
        <v>1327</v>
      </c>
      <c r="K346" s="1" t="s">
        <v>22</v>
      </c>
      <c r="L346" s="1" t="str">
        <f>HYPERLINK("https://files.afu.se/Downloads/Transcripts/0%20-%20Government/USA%20-%20NASA%20Astrobiology/2019 07 11 - NASA Astrobiology - AbSciCon 2019 - Room 2 Day 3 - Juan Pérez-Mercader_HAPuR8UOvag - transcript (automated).pdf","Transcript Link")</f>
        <v>Transcript Link</v>
      </c>
      <c r="M346" s="2" t="str">
        <f>HYPERLINK("https://files.afu.se/Downloads/Transcripts/0%20-%20Government/USA%20-%20NASA%20Astrobiology/2019 07 11 - NASA Astrobiology - AbSciCon 2019 - Room 2 Day 3 - Juan Pérez-Mercader_HAPuR8UOvag - transcript (automated).pdf","Transcript Link")</f>
        <v>Transcript Link</v>
      </c>
    </row>
    <row r="347" ht="345" spans="1:13">
      <c r="A347" s="1" t="s">
        <v>1204</v>
      </c>
      <c r="B347" s="1" t="s">
        <v>13</v>
      </c>
      <c r="C347" s="4" t="s">
        <v>1328</v>
      </c>
      <c r="D347" s="1" t="s">
        <v>1329</v>
      </c>
      <c r="E347" s="1" t="s">
        <v>1330</v>
      </c>
      <c r="F347" s="4" t="s">
        <v>17</v>
      </c>
      <c r="G347" s="1" t="s">
        <v>18</v>
      </c>
      <c r="H347" s="1" t="s">
        <v>19</v>
      </c>
      <c r="I347" s="1" t="s">
        <v>20</v>
      </c>
      <c r="J347" s="1" t="s">
        <v>1331</v>
      </c>
      <c r="K347" s="1" t="s">
        <v>22</v>
      </c>
      <c r="L347" s="1" t="str">
        <f>HYPERLINK("https://files.afu.se/Downloads/Transcripts/0%20-%20Government/USA%20-%20NASA%20Astrobiology/2019 07 11 - NASA Astrobiology - AbSciCon 2019 - Room 2 Day 4 - George Fox_Km5-SH4Szls - transcript (automated).pdf","Transcript Link")</f>
        <v>Transcript Link</v>
      </c>
      <c r="M347" s="2" t="str">
        <f>HYPERLINK("https://files.afu.se/Downloads/Transcripts/0%20-%20Government/USA%20-%20NASA%20Astrobiology/2019 07 11 - NASA Astrobiology - AbSciCon 2019 - Room 2 Day 4 - George Fox_Km5-SH4Szls - transcript (automated).pdf","Transcript Link")</f>
        <v>Transcript Link</v>
      </c>
    </row>
    <row r="348" ht="345" spans="1:13">
      <c r="A348" s="1" t="s">
        <v>1204</v>
      </c>
      <c r="B348" s="1" t="s">
        <v>13</v>
      </c>
      <c r="C348" s="4" t="s">
        <v>1332</v>
      </c>
      <c r="D348" s="1" t="s">
        <v>1333</v>
      </c>
      <c r="E348" s="1" t="s">
        <v>1334</v>
      </c>
      <c r="F348" s="4" t="s">
        <v>17</v>
      </c>
      <c r="G348" s="1" t="s">
        <v>18</v>
      </c>
      <c r="H348" s="1" t="s">
        <v>19</v>
      </c>
      <c r="I348" s="1" t="s">
        <v>20</v>
      </c>
      <c r="J348" s="1" t="s">
        <v>1335</v>
      </c>
      <c r="K348" s="1" t="s">
        <v>22</v>
      </c>
      <c r="L348" s="1" t="str">
        <f>HYPERLINK("https://files.afu.se/Downloads/Transcripts/0%20-%20Government/USA%20-%20NASA%20Astrobiology/2019 07 11 - NASA Astrobiology - AbSciCon 2019 - Room 2 Day 4 - Tyler Roche_Mf2fH1Dx7N8 - transcript (automated).pdf","Transcript Link")</f>
        <v>Transcript Link</v>
      </c>
      <c r="M348" s="2" t="str">
        <f>HYPERLINK("https://files.afu.se/Downloads/Transcripts/0%20-%20Government/USA%20-%20NASA%20Astrobiology/2019 07 11 - NASA Astrobiology - AbSciCon 2019 - Room 2 Day 4 - Tyler Roche_Mf2fH1Dx7N8 - transcript (automated).pdf","Transcript Link")</f>
        <v>Transcript Link</v>
      </c>
    </row>
    <row r="349" ht="360" spans="1:13">
      <c r="A349" s="1" t="s">
        <v>1204</v>
      </c>
      <c r="B349" s="1" t="s">
        <v>13</v>
      </c>
      <c r="C349" s="4" t="s">
        <v>1336</v>
      </c>
      <c r="D349" s="1" t="s">
        <v>1337</v>
      </c>
      <c r="E349" s="1" t="s">
        <v>1338</v>
      </c>
      <c r="F349" s="4" t="s">
        <v>17</v>
      </c>
      <c r="G349" s="1" t="s">
        <v>18</v>
      </c>
      <c r="H349" s="1" t="s">
        <v>19</v>
      </c>
      <c r="I349" s="1" t="s">
        <v>20</v>
      </c>
      <c r="J349" s="1" t="s">
        <v>1339</v>
      </c>
      <c r="K349" s="1" t="s">
        <v>22</v>
      </c>
      <c r="L349" s="1" t="str">
        <f>HYPERLINK("https://files.afu.se/Downloads/Transcripts/0%20-%20Government/USA%20-%20NASA%20Astrobiology/2019 07 11 - NASA Astrobiology - AbSciCon 2019 - Room 2 Day 5 - Jamie Foster_OpBzXyKBQV0 - transcript (automated).pdf","Transcript Link")</f>
        <v>Transcript Link</v>
      </c>
      <c r="M349" s="2" t="str">
        <f>HYPERLINK("https://files.afu.se/Downloads/Transcripts/0%20-%20Government/USA%20-%20NASA%20Astrobiology/2019 07 11 - NASA Astrobiology - AbSciCon 2019 - Room 2 Day 5 - Jamie Foster_OpBzXyKBQV0 - transcript (automated).pdf","Transcript Link")</f>
        <v>Transcript Link</v>
      </c>
    </row>
    <row r="350" ht="345" spans="1:13">
      <c r="A350" s="1" t="s">
        <v>1204</v>
      </c>
      <c r="B350" s="1" t="s">
        <v>13</v>
      </c>
      <c r="C350" s="4" t="s">
        <v>1340</v>
      </c>
      <c r="D350" s="1" t="s">
        <v>1341</v>
      </c>
      <c r="E350" s="1" t="s">
        <v>1342</v>
      </c>
      <c r="F350" s="4" t="s">
        <v>17</v>
      </c>
      <c r="G350" s="1" t="s">
        <v>18</v>
      </c>
      <c r="H350" s="1" t="s">
        <v>19</v>
      </c>
      <c r="I350" s="1" t="s">
        <v>20</v>
      </c>
      <c r="J350" s="1" t="s">
        <v>1343</v>
      </c>
      <c r="K350" s="1" t="s">
        <v>22</v>
      </c>
      <c r="L350" s="1" t="str">
        <f>HYPERLINK("https://files.afu.se/Downloads/Transcripts/0%20-%20Government/USA%20-%20NASA%20Astrobiology/2019 07 11 - NASA Astrobiology - AbSciCon 2019 - Room 2 Day 4 - AJ Harris_Tso82MZ9Mq4 - transcript (automated).pdf","Transcript Link")</f>
        <v>Transcript Link</v>
      </c>
      <c r="M350" s="2" t="str">
        <f>HYPERLINK("https://files.afu.se/Downloads/Transcripts/0%20-%20Government/USA%20-%20NASA%20Astrobiology/2019 07 11 - NASA Astrobiology - AbSciCon 2019 - Room 2 Day 4 - AJ Harris_Tso82MZ9Mq4 - transcript (automated).pdf","Transcript Link")</f>
        <v>Transcript Link</v>
      </c>
    </row>
    <row r="351" ht="345" spans="1:13">
      <c r="A351" s="1" t="s">
        <v>1204</v>
      </c>
      <c r="B351" s="1" t="s">
        <v>13</v>
      </c>
      <c r="C351" s="4" t="s">
        <v>1344</v>
      </c>
      <c r="D351" s="1" t="s">
        <v>1345</v>
      </c>
      <c r="E351" s="1" t="s">
        <v>1346</v>
      </c>
      <c r="F351" s="4" t="s">
        <v>17</v>
      </c>
      <c r="G351" s="1" t="s">
        <v>18</v>
      </c>
      <c r="H351" s="1" t="s">
        <v>19</v>
      </c>
      <c r="I351" s="1" t="s">
        <v>20</v>
      </c>
      <c r="J351" s="1" t="s">
        <v>1347</v>
      </c>
      <c r="K351" s="1" t="s">
        <v>22</v>
      </c>
      <c r="L351" s="1" t="str">
        <f>HYPERLINK("https://files.afu.se/Downloads/Transcripts/0%20-%20Government/USA%20-%20NASA%20Astrobiology/2019 07 11 - NASA Astrobiology - AbSciCon 2019 - Room 2 Day 5 - Alexis Templeton_Wg29h8Rkv14 - transcript (automated).pdf","Transcript Link")</f>
        <v>Transcript Link</v>
      </c>
      <c r="M351" s="2" t="str">
        <f>HYPERLINK("https://files.afu.se/Downloads/Transcripts/0%20-%20Government/USA%20-%20NASA%20Astrobiology/2019 07 11 - NASA Astrobiology - AbSciCon 2019 - Room 2 Day 5 - Alexis Templeton_Wg29h8Rkv14 - transcript (automated).pdf","Transcript Link")</f>
        <v>Transcript Link</v>
      </c>
    </row>
    <row r="352" ht="345" spans="1:13">
      <c r="A352" s="1" t="s">
        <v>1204</v>
      </c>
      <c r="B352" s="1" t="s">
        <v>13</v>
      </c>
      <c r="C352" s="4" t="s">
        <v>1348</v>
      </c>
      <c r="D352" s="1" t="s">
        <v>1349</v>
      </c>
      <c r="E352" s="1" t="s">
        <v>1350</v>
      </c>
      <c r="F352" s="4" t="s">
        <v>17</v>
      </c>
      <c r="G352" s="1" t="s">
        <v>18</v>
      </c>
      <c r="H352" s="1" t="s">
        <v>19</v>
      </c>
      <c r="I352" s="1" t="s">
        <v>20</v>
      </c>
      <c r="J352" s="1" t="s">
        <v>1351</v>
      </c>
      <c r="K352" s="1" t="s">
        <v>22</v>
      </c>
      <c r="L352" s="1" t="str">
        <f>HYPERLINK("https://files.afu.se/Downloads/Transcripts/0%20-%20Government/USA%20-%20NASA%20Astrobiology/2019 07 11 - NASA Astrobiology - AbSciCon 2019 - Room 2 Day 3 - David Deamer_cC8hrocJ7YY - transcript (automated).pdf","Transcript Link")</f>
        <v>Transcript Link</v>
      </c>
      <c r="M352" s="2" t="str">
        <f>HYPERLINK("https://files.afu.se/Downloads/Transcripts/0%20-%20Government/USA%20-%20NASA%20Astrobiology/2019 07 11 - NASA Astrobiology - AbSciCon 2019 - Room 2 Day 3 - David Deamer_cC8hrocJ7YY - transcript (automated).pdf","Transcript Link")</f>
        <v>Transcript Link</v>
      </c>
    </row>
    <row r="353" ht="345" spans="1:13">
      <c r="A353" s="1" t="s">
        <v>1204</v>
      </c>
      <c r="B353" s="1" t="s">
        <v>13</v>
      </c>
      <c r="C353" s="4" t="s">
        <v>1352</v>
      </c>
      <c r="D353" s="1" t="s">
        <v>1353</v>
      </c>
      <c r="E353" s="1" t="s">
        <v>1354</v>
      </c>
      <c r="F353" s="4" t="s">
        <v>17</v>
      </c>
      <c r="G353" s="1" t="s">
        <v>18</v>
      </c>
      <c r="H353" s="1" t="s">
        <v>19</v>
      </c>
      <c r="I353" s="1" t="s">
        <v>20</v>
      </c>
      <c r="J353" s="1" t="s">
        <v>1355</v>
      </c>
      <c r="K353" s="1" t="s">
        <v>22</v>
      </c>
      <c r="L353" s="1" t="str">
        <f>HYPERLINK("https://files.afu.se/Downloads/Transcripts/0%20-%20Government/USA%20-%20NASA%20Astrobiology/2019 07 11 - NASA Astrobiology - AbSciCon 2019 - Room 2 Day 3 - Sarah Maurer_eX32p2f7Qi0 - transcript (automated).pdf","Transcript Link")</f>
        <v>Transcript Link</v>
      </c>
      <c r="M353" s="2" t="str">
        <f>HYPERLINK("https://files.afu.se/Downloads/Transcripts/0%20-%20Government/USA%20-%20NASA%20Astrobiology/2019 07 11 - NASA Astrobiology - AbSciCon 2019 - Room 2 Day 3 - Sarah Maurer_eX32p2f7Qi0 - transcript (automated).pdf","Transcript Link")</f>
        <v>Transcript Link</v>
      </c>
    </row>
    <row r="354" ht="345" spans="1:13">
      <c r="A354" s="1" t="s">
        <v>1204</v>
      </c>
      <c r="B354" s="1" t="s">
        <v>13</v>
      </c>
      <c r="C354" s="4" t="s">
        <v>1356</v>
      </c>
      <c r="D354" s="1" t="s">
        <v>1357</v>
      </c>
      <c r="E354" s="1" t="s">
        <v>1358</v>
      </c>
      <c r="F354" s="4" t="s">
        <v>17</v>
      </c>
      <c r="G354" s="1" t="s">
        <v>18</v>
      </c>
      <c r="H354" s="1" t="s">
        <v>19</v>
      </c>
      <c r="I354" s="1" t="s">
        <v>20</v>
      </c>
      <c r="J354" s="1" t="s">
        <v>1359</v>
      </c>
      <c r="K354" s="1" t="s">
        <v>22</v>
      </c>
      <c r="L354" s="1" t="str">
        <f>HYPERLINK("https://files.afu.se/Downloads/Transcripts/0%20-%20Government/USA%20-%20NASA%20Astrobiology/2019 07 11 - NASA Astrobiology - AbSciCon 2019 - Room 2 Day 5 - Srishti Kashyap_nxyiNAURIUU - transcript (automated).pdf","Transcript Link")</f>
        <v>Transcript Link</v>
      </c>
      <c r="M354" s="2" t="str">
        <f>HYPERLINK("https://files.afu.se/Downloads/Transcripts/0%20-%20Government/USA%20-%20NASA%20Astrobiology/2019 07 11 - NASA Astrobiology - AbSciCon 2019 - Room 2 Day 5 - Srishti Kashyap_nxyiNAURIUU - transcript (automated).pdf","Transcript Link")</f>
        <v>Transcript Link</v>
      </c>
    </row>
    <row r="355" ht="360" spans="1:13">
      <c r="A355" s="1" t="s">
        <v>1204</v>
      </c>
      <c r="B355" s="1" t="s">
        <v>13</v>
      </c>
      <c r="C355" s="4" t="s">
        <v>1360</v>
      </c>
      <c r="D355" s="1" t="s">
        <v>1361</v>
      </c>
      <c r="E355" s="1" t="s">
        <v>1362</v>
      </c>
      <c r="F355" s="4" t="s">
        <v>17</v>
      </c>
      <c r="G355" s="1" t="s">
        <v>18</v>
      </c>
      <c r="H355" s="1" t="s">
        <v>19</v>
      </c>
      <c r="I355" s="1" t="s">
        <v>20</v>
      </c>
      <c r="J355" s="1" t="s">
        <v>1363</v>
      </c>
      <c r="K355" s="1" t="s">
        <v>22</v>
      </c>
      <c r="L355" s="1" t="str">
        <f>HYPERLINK("https://files.afu.se/Downloads/Transcripts/0%20-%20Government/USA%20-%20NASA%20Astrobiology/2019 07 11 - NASA Astrobiology - AbSciCon 2019 - Room 2 Day 3 - Vincent Riggi_r-j6JmsJ-Mk - transcript (automated).pdf","Transcript Link")</f>
        <v>Transcript Link</v>
      </c>
      <c r="M355" s="2" t="str">
        <f>HYPERLINK("https://files.afu.se/Downloads/Transcripts/0%20-%20Government/USA%20-%20NASA%20Astrobiology/2019 07 11 - NASA Astrobiology - AbSciCon 2019 - Room 2 Day 3 - Vincent Riggi_r-j6JmsJ-Mk - transcript (automated).pdf","Transcript Link")</f>
        <v>Transcript Link</v>
      </c>
    </row>
    <row r="356" ht="360" spans="1:13">
      <c r="A356" s="1" t="s">
        <v>1204</v>
      </c>
      <c r="B356" s="1" t="s">
        <v>13</v>
      </c>
      <c r="C356" s="4" t="s">
        <v>1364</v>
      </c>
      <c r="D356" s="1" t="s">
        <v>1365</v>
      </c>
      <c r="E356" s="1" t="s">
        <v>1366</v>
      </c>
      <c r="F356" s="4" t="s">
        <v>17</v>
      </c>
      <c r="G356" s="1" t="s">
        <v>18</v>
      </c>
      <c r="H356" s="1" t="s">
        <v>19</v>
      </c>
      <c r="I356" s="1" t="s">
        <v>20</v>
      </c>
      <c r="J356" s="1" t="s">
        <v>1367</v>
      </c>
      <c r="K356" s="1" t="s">
        <v>22</v>
      </c>
      <c r="L356" s="1" t="str">
        <f>HYPERLINK("https://files.afu.se/Downloads/Transcripts/0%20-%20Government/USA%20-%20NASA%20Astrobiology/2019 07 11 - NASA Astrobiology - AbSciCon 2019 - Room 2 Day 4 - Raghav Poudyal_rRyKfIszSkw - transcript (automated).pdf","Transcript Link")</f>
        <v>Transcript Link</v>
      </c>
      <c r="M356" s="2" t="str">
        <f>HYPERLINK("https://files.afu.se/Downloads/Transcripts/0%20-%20Government/USA%20-%20NASA%20Astrobiology/2019 07 11 - NASA Astrobiology - AbSciCon 2019 - Room 2 Day 4 - Raghav Poudyal_rRyKfIszSkw - transcript (automated).pdf","Transcript Link")</f>
        <v>Transcript Link</v>
      </c>
    </row>
    <row r="357" ht="345" spans="1:13">
      <c r="A357" s="1" t="s">
        <v>1204</v>
      </c>
      <c r="B357" s="1" t="s">
        <v>13</v>
      </c>
      <c r="C357" s="4" t="s">
        <v>1368</v>
      </c>
      <c r="D357" s="1" t="s">
        <v>1369</v>
      </c>
      <c r="E357" s="1" t="s">
        <v>1370</v>
      </c>
      <c r="F357" s="4" t="s">
        <v>17</v>
      </c>
      <c r="G357" s="1" t="s">
        <v>18</v>
      </c>
      <c r="H357" s="1" t="s">
        <v>19</v>
      </c>
      <c r="I357" s="1" t="s">
        <v>20</v>
      </c>
      <c r="J357" s="1" t="s">
        <v>1371</v>
      </c>
      <c r="K357" s="1" t="s">
        <v>22</v>
      </c>
      <c r="L357" s="1" t="str">
        <f>HYPERLINK("https://files.afu.se/Downloads/Transcripts/0%20-%20Government/USA%20-%20NASA%20Astrobiology/2019 07 11 - NASA Astrobiology - AbSciCon 2019 - Room 2 Day 5 - Annaliese Meyer_w2HboRkujdI - transcript (automated).pdf","Transcript Link")</f>
        <v>Transcript Link</v>
      </c>
      <c r="M357" s="2" t="str">
        <f>HYPERLINK("https://files.afu.se/Downloads/Transcripts/0%20-%20Government/USA%20-%20NASA%20Astrobiology/2019 07 11 - NASA Astrobiology - AbSciCon 2019 - Room 2 Day 5 - Annaliese Meyer_w2HboRkujdI - transcript (automated).pdf","Transcript Link")</f>
        <v>Transcript Link</v>
      </c>
    </row>
    <row r="358" ht="345" spans="1:13">
      <c r="A358" s="1" t="s">
        <v>1204</v>
      </c>
      <c r="B358" s="1" t="s">
        <v>13</v>
      </c>
      <c r="C358" s="4" t="s">
        <v>1372</v>
      </c>
      <c r="D358" s="1" t="s">
        <v>1373</v>
      </c>
      <c r="E358" s="1" t="s">
        <v>1374</v>
      </c>
      <c r="F358" s="4" t="s">
        <v>17</v>
      </c>
      <c r="G358" s="1" t="s">
        <v>18</v>
      </c>
      <c r="H358" s="1" t="s">
        <v>19</v>
      </c>
      <c r="I358" s="1" t="s">
        <v>20</v>
      </c>
      <c r="J358" s="1" t="s">
        <v>1375</v>
      </c>
      <c r="K358" s="1" t="s">
        <v>22</v>
      </c>
      <c r="L358" s="1" t="str">
        <f>HYPERLINK("https://files.afu.se/Downloads/Transcripts/0%20-%20Government/USA%20-%20NASA%20Astrobiology/2019 07 11 - NASA Astrobiology - AbSciCon 2019 - Room 2 Day 5 - Tom McCollum_xNXbMgwrDY8 - transcript (automated).pdf","Transcript Link")</f>
        <v>Transcript Link</v>
      </c>
      <c r="M358" s="2" t="str">
        <f>HYPERLINK("https://files.afu.se/Downloads/Transcripts/0%20-%20Government/USA%20-%20NASA%20Astrobiology/2019 07 11 - NASA Astrobiology - AbSciCon 2019 - Room 2 Day 5 - Tom McCollum_xNXbMgwrDY8 - transcript (automated).pdf","Transcript Link")</f>
        <v>Transcript Link</v>
      </c>
    </row>
    <row r="359" ht="345" spans="1:13">
      <c r="A359" s="1" t="s">
        <v>1204</v>
      </c>
      <c r="B359" s="1" t="s">
        <v>13</v>
      </c>
      <c r="C359" s="4" t="s">
        <v>1376</v>
      </c>
      <c r="D359" s="1" t="s">
        <v>1377</v>
      </c>
      <c r="E359" s="1" t="s">
        <v>1378</v>
      </c>
      <c r="F359" s="4" t="s">
        <v>17</v>
      </c>
      <c r="G359" s="1" t="s">
        <v>18</v>
      </c>
      <c r="H359" s="1" t="s">
        <v>19</v>
      </c>
      <c r="I359" s="1" t="s">
        <v>20</v>
      </c>
      <c r="J359" s="1" t="s">
        <v>1379</v>
      </c>
      <c r="K359" s="1" t="s">
        <v>22</v>
      </c>
      <c r="L359" s="1" t="str">
        <f>HYPERLINK("https://files.afu.se/Downloads/Transcripts/0%20-%20Government/USA%20-%20NASA%20Astrobiology/2019 07 11 - NASA Astrobiology - AbSciCon 2019 - Room 2 Day 3 - Nicholas Hud_yPonz_ImHuc - transcript (automated).pdf","Transcript Link")</f>
        <v>Transcript Link</v>
      </c>
      <c r="M359" s="2" t="str">
        <f>HYPERLINK("https://files.afu.se/Downloads/Transcripts/0%20-%20Government/USA%20-%20NASA%20Astrobiology/2019 07 11 - NASA Astrobiology - AbSciCon 2019 - Room 2 Day 3 - Nicholas Hud_yPonz_ImHuc - transcript (automated).pdf","Transcript Link")</f>
        <v>Transcript Link</v>
      </c>
    </row>
    <row r="360" ht="345" spans="1:13">
      <c r="A360" s="1" t="s">
        <v>1204</v>
      </c>
      <c r="B360" s="1" t="s">
        <v>13</v>
      </c>
      <c r="C360" s="4" t="s">
        <v>1380</v>
      </c>
      <c r="D360" s="1" t="s">
        <v>1381</v>
      </c>
      <c r="E360" s="1" t="s">
        <v>1382</v>
      </c>
      <c r="F360" s="4" t="s">
        <v>17</v>
      </c>
      <c r="G360" s="1" t="s">
        <v>18</v>
      </c>
      <c r="H360" s="1" t="s">
        <v>19</v>
      </c>
      <c r="I360" s="1" t="s">
        <v>20</v>
      </c>
      <c r="J360" s="1" t="s">
        <v>1383</v>
      </c>
      <c r="K360" s="1" t="s">
        <v>22</v>
      </c>
      <c r="L360" s="1" t="str">
        <f>HYPERLINK("https://files.afu.se/Downloads/Transcripts/0%20-%20Government/USA%20-%20NASA%20Astrobiology/2019 07 11 - NASA Astrobiology - AbSciCon 2019 - Room 2 Day 5 - Daniel Colman_-Q8wehY5f3M - transcript (automated).pdf","Transcript Link")</f>
        <v>Transcript Link</v>
      </c>
      <c r="M360" s="2" t="str">
        <f>HYPERLINK("https://files.afu.se/Downloads/Transcripts/0%20-%20Government/USA%20-%20NASA%20Astrobiology/2019 07 11 - NASA Astrobiology - AbSciCon 2019 - Room 2 Day 5 - Daniel Colman_-Q8wehY5f3M - transcript (automated).pdf","Transcript Link")</f>
        <v>Transcript Link</v>
      </c>
    </row>
    <row r="361" ht="345" spans="1:13">
      <c r="A361" s="1" t="s">
        <v>1204</v>
      </c>
      <c r="B361" s="1" t="s">
        <v>13</v>
      </c>
      <c r="C361" s="4" t="s">
        <v>1384</v>
      </c>
      <c r="D361" s="1" t="s">
        <v>1385</v>
      </c>
      <c r="E361" s="1" t="s">
        <v>1386</v>
      </c>
      <c r="F361" s="4" t="s">
        <v>17</v>
      </c>
      <c r="G361" s="1" t="s">
        <v>18</v>
      </c>
      <c r="H361" s="1" t="s">
        <v>19</v>
      </c>
      <c r="I361" s="1" t="s">
        <v>20</v>
      </c>
      <c r="J361" s="1" t="s">
        <v>1387</v>
      </c>
      <c r="K361" s="1" t="s">
        <v>22</v>
      </c>
      <c r="L361" s="1" t="str">
        <f>HYPERLINK("https://files.afu.se/Downloads/Transcripts/0%20-%20Government/USA%20-%20NASA%20Astrobiology/2019 07 11 - NASA Astrobiology - AbSciCon 2019 - Room 2 Day 3 - Gilles Berger_3merino9BXQ - transcript (automated).pdf","Transcript Link")</f>
        <v>Transcript Link</v>
      </c>
      <c r="M361" s="2" t="str">
        <f>HYPERLINK("https://files.afu.se/Downloads/Transcripts/0%20-%20Government/USA%20-%20NASA%20Astrobiology/2019 07 11 - NASA Astrobiology - AbSciCon 2019 - Room 2 Day 3 - Gilles Berger_3merino9BXQ - transcript (automated).pdf","Transcript Link")</f>
        <v>Transcript Link</v>
      </c>
    </row>
    <row r="362" ht="345" spans="1:13">
      <c r="A362" s="1" t="s">
        <v>1204</v>
      </c>
      <c r="B362" s="1" t="s">
        <v>13</v>
      </c>
      <c r="C362" s="4" t="s">
        <v>1388</v>
      </c>
      <c r="D362" s="1" t="s">
        <v>1389</v>
      </c>
      <c r="E362" s="1" t="s">
        <v>1390</v>
      </c>
      <c r="F362" s="4" t="s">
        <v>17</v>
      </c>
      <c r="G362" s="1" t="s">
        <v>18</v>
      </c>
      <c r="H362" s="1" t="s">
        <v>19</v>
      </c>
      <c r="I362" s="1" t="s">
        <v>20</v>
      </c>
      <c r="J362" s="1" t="s">
        <v>1391</v>
      </c>
      <c r="K362" s="1" t="s">
        <v>22</v>
      </c>
      <c r="L362" s="1" t="str">
        <f>HYPERLINK("https://files.afu.se/Downloads/Transcripts/0%20-%20Government/USA%20-%20NASA%20Astrobiology/2019 07 11 - NASA Astrobiology - AbSciCon 2019 - Room 2 Day 5 - James Yurkovich_3uKvJMxmvJU - transcript (automated).pdf","Transcript Link")</f>
        <v>Transcript Link</v>
      </c>
      <c r="M362" s="2" t="str">
        <f>HYPERLINK("https://files.afu.se/Downloads/Transcripts/0%20-%20Government/USA%20-%20NASA%20Astrobiology/2019 07 11 - NASA Astrobiology - AbSciCon 2019 - Room 2 Day 5 - James Yurkovich_3uKvJMxmvJU - transcript (automated).pdf","Transcript Link")</f>
        <v>Transcript Link</v>
      </c>
    </row>
    <row r="363" ht="330" spans="1:13">
      <c r="A363" s="1" t="s">
        <v>1204</v>
      </c>
      <c r="B363" s="1" t="s">
        <v>13</v>
      </c>
      <c r="C363" s="4" t="s">
        <v>1392</v>
      </c>
      <c r="D363" s="1" t="s">
        <v>1393</v>
      </c>
      <c r="E363" s="1" t="s">
        <v>1394</v>
      </c>
      <c r="F363" s="4" t="s">
        <v>17</v>
      </c>
      <c r="G363" s="1" t="s">
        <v>18</v>
      </c>
      <c r="H363" s="1" t="s">
        <v>19</v>
      </c>
      <c r="I363" s="1" t="s">
        <v>20</v>
      </c>
      <c r="J363" s="1" t="s">
        <v>1395</v>
      </c>
      <c r="K363" s="1" t="s">
        <v>22</v>
      </c>
      <c r="L363" s="1" t="str">
        <f>HYPERLINK("https://files.afu.se/Downloads/Transcripts/0%20-%20Government/USA%20-%20NASA%20Astrobiology/2019 07 11 - NASA Astrobiology - AbSciCon 2019 - Room 2 Day 4 - Jessica Bowman_6SSY4DOXx18 - transcript (automated).pdf","Transcript Link")</f>
        <v>Transcript Link</v>
      </c>
      <c r="M363" s="2" t="str">
        <f>HYPERLINK("https://files.afu.se/Downloads/Transcripts/0%20-%20Government/USA%20-%20NASA%20Astrobiology/2019 07 11 - NASA Astrobiology - AbSciCon 2019 - Room 2 Day 4 - Jessica Bowman_6SSY4DOXx18 - transcript (automated).pdf","Transcript Link")</f>
        <v>Transcript Link</v>
      </c>
    </row>
    <row r="364" ht="345" spans="1:13">
      <c r="A364" s="1" t="s">
        <v>1204</v>
      </c>
      <c r="B364" s="1" t="s">
        <v>13</v>
      </c>
      <c r="C364" s="4" t="s">
        <v>1396</v>
      </c>
      <c r="D364" s="1" t="s">
        <v>1397</v>
      </c>
      <c r="E364" s="1" t="s">
        <v>1398</v>
      </c>
      <c r="F364" s="4" t="s">
        <v>17</v>
      </c>
      <c r="G364" s="1" t="s">
        <v>18</v>
      </c>
      <c r="H364" s="1" t="s">
        <v>19</v>
      </c>
      <c r="I364" s="1" t="s">
        <v>20</v>
      </c>
      <c r="J364" s="1" t="s">
        <v>1399</v>
      </c>
      <c r="K364" s="1" t="s">
        <v>22</v>
      </c>
      <c r="L364" s="1" t="str">
        <f>HYPERLINK("https://files.afu.se/Downloads/Transcripts/0%20-%20Government/USA%20-%20NASA%20Astrobiology/2019 07 11 - NASA Astrobiology - AbSciCon 2019 - Room 2 Day 4 - Marcus Bray_6ygn3WfBBeo - transcript (automated).pdf","Transcript Link")</f>
        <v>Transcript Link</v>
      </c>
      <c r="M364" s="2" t="str">
        <f>HYPERLINK("https://files.afu.se/Downloads/Transcripts/0%20-%20Government/USA%20-%20NASA%20Astrobiology/2019 07 11 - NASA Astrobiology - AbSciCon 2019 - Room 2 Day 4 - Marcus Bray_6ygn3WfBBeo - transcript (automated).pdf","Transcript Link")</f>
        <v>Transcript Link</v>
      </c>
    </row>
    <row r="365" ht="345" spans="1:13">
      <c r="A365" s="1" t="s">
        <v>1204</v>
      </c>
      <c r="B365" s="1" t="s">
        <v>13</v>
      </c>
      <c r="C365" s="4" t="s">
        <v>1400</v>
      </c>
      <c r="D365" s="1" t="s">
        <v>1401</v>
      </c>
      <c r="E365" s="1" t="s">
        <v>1402</v>
      </c>
      <c r="F365" s="4" t="s">
        <v>17</v>
      </c>
      <c r="G365" s="1" t="s">
        <v>18</v>
      </c>
      <c r="H365" s="1" t="s">
        <v>19</v>
      </c>
      <c r="I365" s="1" t="s">
        <v>20</v>
      </c>
      <c r="J365" s="1" t="s">
        <v>1403</v>
      </c>
      <c r="K365" s="1" t="s">
        <v>22</v>
      </c>
      <c r="L365" s="1" t="str">
        <f>HYPERLINK("https://files.afu.se/Downloads/Transcripts/0%20-%20Government/USA%20-%20NASA%20Astrobiology/2019 07 11 - NASA Astrobiology - AbSciCon 2019 - Room 2 Day 5 - Rebecca Mickol_7JC2m-LElkc - transcript (automated).pdf","Transcript Link")</f>
        <v>Transcript Link</v>
      </c>
      <c r="M365" s="2" t="str">
        <f>HYPERLINK("https://files.afu.se/Downloads/Transcripts/0%20-%20Government/USA%20-%20NASA%20Astrobiology/2019 07 11 - NASA Astrobiology - AbSciCon 2019 - Room 2 Day 5 - Rebecca Mickol_7JC2m-LElkc - transcript (automated).pdf","Transcript Link")</f>
        <v>Transcript Link</v>
      </c>
    </row>
    <row r="366" ht="345" spans="1:13">
      <c r="A366" s="1" t="s">
        <v>1204</v>
      </c>
      <c r="B366" s="1" t="s">
        <v>13</v>
      </c>
      <c r="C366" s="4" t="s">
        <v>1404</v>
      </c>
      <c r="D366" s="1" t="s">
        <v>1405</v>
      </c>
      <c r="E366" s="1" t="s">
        <v>1406</v>
      </c>
      <c r="F366" s="4" t="s">
        <v>17</v>
      </c>
      <c r="G366" s="1" t="s">
        <v>18</v>
      </c>
      <c r="H366" s="1" t="s">
        <v>19</v>
      </c>
      <c r="I366" s="1" t="s">
        <v>20</v>
      </c>
      <c r="J366" s="1" t="s">
        <v>1407</v>
      </c>
      <c r="K366" s="1" t="s">
        <v>22</v>
      </c>
      <c r="L366" s="1" t="str">
        <f>HYPERLINK("https://files.afu.se/Downloads/Transcripts/0%20-%20Government/USA%20-%20NASA%20Astrobiology/2019 07 11 - NASA Astrobiology - AbSciCon 2019 - Room 2 Day 4 - Ulrich Muller_BQOPlehURkg - transcript (automated).pdf","Transcript Link")</f>
        <v>Transcript Link</v>
      </c>
      <c r="M366" s="2" t="str">
        <f>HYPERLINK("https://files.afu.se/Downloads/Transcripts/0%20-%20Government/USA%20-%20NASA%20Astrobiology/2019 07 11 - NASA Astrobiology - AbSciCon 2019 - Room 2 Day 4 - Ulrich Muller_BQOPlehURkg - transcript (automated).pdf","Transcript Link")</f>
        <v>Transcript Link</v>
      </c>
    </row>
    <row r="367" ht="345" spans="1:13">
      <c r="A367" s="1" t="s">
        <v>1204</v>
      </c>
      <c r="B367" s="1" t="s">
        <v>13</v>
      </c>
      <c r="C367" s="4" t="s">
        <v>1408</v>
      </c>
      <c r="D367" s="1" t="s">
        <v>1409</v>
      </c>
      <c r="E367" s="1" t="s">
        <v>1410</v>
      </c>
      <c r="F367" s="4" t="s">
        <v>17</v>
      </c>
      <c r="G367" s="1" t="s">
        <v>18</v>
      </c>
      <c r="H367" s="1" t="s">
        <v>19</v>
      </c>
      <c r="I367" s="1" t="s">
        <v>20</v>
      </c>
      <c r="J367" s="1" t="s">
        <v>1411</v>
      </c>
      <c r="K367" s="1" t="s">
        <v>22</v>
      </c>
      <c r="L367" s="1" t="str">
        <f>HYPERLINK("https://files.afu.se/Downloads/Transcripts/0%20-%20Government/USA%20-%20NASA%20Astrobiology/2019 07 11 - NASA Astrobiology - AbSciCon 2019 - Room 2 Day 4 - Anton Petrov_EKIng-VtFFw - transcript (automated).pdf","Transcript Link")</f>
        <v>Transcript Link</v>
      </c>
      <c r="M367" s="2" t="str">
        <f>HYPERLINK("https://files.afu.se/Downloads/Transcripts/0%20-%20Government/USA%20-%20NASA%20Astrobiology/2019 07 11 - NASA Astrobiology - AbSciCon 2019 - Room 2 Day 4 - Anton Petrov_EKIng-VtFFw - transcript (automated).pdf","Transcript Link")</f>
        <v>Transcript Link</v>
      </c>
    </row>
    <row r="368" ht="345" spans="1:13">
      <c r="A368" s="1" t="s">
        <v>1204</v>
      </c>
      <c r="B368" s="1" t="s">
        <v>13</v>
      </c>
      <c r="C368" s="4" t="s">
        <v>1412</v>
      </c>
      <c r="D368" s="1" t="s">
        <v>1413</v>
      </c>
      <c r="E368" s="1" t="s">
        <v>1414</v>
      </c>
      <c r="F368" s="4" t="s">
        <v>17</v>
      </c>
      <c r="G368" s="1" t="s">
        <v>18</v>
      </c>
      <c r="H368" s="1" t="s">
        <v>19</v>
      </c>
      <c r="I368" s="1" t="s">
        <v>20</v>
      </c>
      <c r="J368" s="1" t="s">
        <v>1415</v>
      </c>
      <c r="K368" s="1" t="s">
        <v>22</v>
      </c>
      <c r="L368" s="1" t="str">
        <f>HYPERLINK("https://files.afu.se/Downloads/Transcripts/0%20-%20Government/USA%20-%20NASA%20Astrobiology/2019 07 11 - NASA Astrobiology - AbSciCon 2019 - Room 2 Day 3 - Ralph Pudritz_FCtAO4dK_dk - transcript (automated).pdf","Transcript Link")</f>
        <v>Transcript Link</v>
      </c>
      <c r="M368" s="2" t="str">
        <f>HYPERLINK("https://files.afu.se/Downloads/Transcripts/0%20-%20Government/USA%20-%20NASA%20Astrobiology/2019 07 11 - NASA Astrobiology - AbSciCon 2019 - Room 2 Day 3 - Ralph Pudritz_FCtAO4dK_dk - transcript (automated).pdf","Transcript Link")</f>
        <v>Transcript Link</v>
      </c>
    </row>
    <row r="369" ht="330" spans="1:13">
      <c r="A369" s="1" t="s">
        <v>1204</v>
      </c>
      <c r="B369" s="1" t="s">
        <v>13</v>
      </c>
      <c r="C369" s="4" t="s">
        <v>1416</v>
      </c>
      <c r="D369" s="1" t="s">
        <v>1417</v>
      </c>
      <c r="E369" s="1" t="s">
        <v>1418</v>
      </c>
      <c r="F369" s="4" t="s">
        <v>17</v>
      </c>
      <c r="G369" s="1" t="s">
        <v>18</v>
      </c>
      <c r="H369" s="1" t="s">
        <v>19</v>
      </c>
      <c r="I369" s="1" t="s">
        <v>20</v>
      </c>
      <c r="J369" s="1" t="s">
        <v>1419</v>
      </c>
      <c r="K369" s="1" t="s">
        <v>22</v>
      </c>
      <c r="L369" s="1" t="str">
        <f>HYPERLINK("https://files.afu.se/Downloads/Transcripts/0%20-%20Government/USA%20-%20NASA%20Astrobiology/2019 07 11 - NASA Astrobiology - AbSciCon 2019 - Room 2 Day 4 - Irene Chen_KolQDhSdP4U - transcript (automated).pdf","Transcript Link")</f>
        <v>Transcript Link</v>
      </c>
      <c r="M369" s="2" t="str">
        <f>HYPERLINK("https://files.afu.se/Downloads/Transcripts/0%20-%20Government/USA%20-%20NASA%20Astrobiology/2019 07 11 - NASA Astrobiology - AbSciCon 2019 - Room 2 Day 4 - Irene Chen_KolQDhSdP4U - transcript (automated).pdf","Transcript Link")</f>
        <v>Transcript Link</v>
      </c>
    </row>
    <row r="370" ht="330" spans="1:13">
      <c r="A370" s="1" t="s">
        <v>1204</v>
      </c>
      <c r="B370" s="1" t="s">
        <v>13</v>
      </c>
      <c r="C370" s="4" t="s">
        <v>1420</v>
      </c>
      <c r="D370" s="1" t="s">
        <v>1421</v>
      </c>
      <c r="E370" s="1" t="s">
        <v>1422</v>
      </c>
      <c r="F370" s="4" t="s">
        <v>17</v>
      </c>
      <c r="G370" s="1" t="s">
        <v>18</v>
      </c>
      <c r="H370" s="1" t="s">
        <v>19</v>
      </c>
      <c r="I370" s="1" t="s">
        <v>20</v>
      </c>
      <c r="J370" s="1" t="s">
        <v>1423</v>
      </c>
      <c r="K370" s="1" t="s">
        <v>22</v>
      </c>
      <c r="L370" s="1" t="str">
        <f>HYPERLINK("https://files.afu.se/Downloads/Transcripts/0%20-%20Government/USA%20-%20NASA%20Astrobiology/2019 07 11 - NASA Astrobiology - AbSciCon 2019 - Room 2 Day 3 - Jennifer Lago_MygUZt6F3go - transcript (automated).pdf","Transcript Link")</f>
        <v>Transcript Link</v>
      </c>
      <c r="M370" s="2" t="str">
        <f>HYPERLINK("https://files.afu.se/Downloads/Transcripts/0%20-%20Government/USA%20-%20NASA%20Astrobiology/2019 07 11 - NASA Astrobiology - AbSciCon 2019 - Room 2 Day 3 - Jennifer Lago_MygUZt6F3go - transcript (automated).pdf","Transcript Link")</f>
        <v>Transcript Link</v>
      </c>
    </row>
    <row r="371" ht="330" spans="1:13">
      <c r="A371" s="1" t="s">
        <v>1204</v>
      </c>
      <c r="B371" s="1" t="s">
        <v>13</v>
      </c>
      <c r="C371" s="4" t="s">
        <v>1424</v>
      </c>
      <c r="D371" s="1" t="s">
        <v>1425</v>
      </c>
      <c r="E371" s="1" t="s">
        <v>1426</v>
      </c>
      <c r="F371" s="4" t="s">
        <v>17</v>
      </c>
      <c r="G371" s="1" t="s">
        <v>18</v>
      </c>
      <c r="H371" s="1" t="s">
        <v>19</v>
      </c>
      <c r="I371" s="1" t="s">
        <v>20</v>
      </c>
      <c r="J371" s="1" t="s">
        <v>1427</v>
      </c>
      <c r="K371" s="1" t="s">
        <v>22</v>
      </c>
      <c r="L371" s="1" t="str">
        <f>HYPERLINK("https://files.afu.se/Downloads/Transcripts/0%20-%20Government/USA%20-%20NASA%20Astrobiology/2019 07 11 - NASA Astrobiology - AbSciCon 2019 - Room 2 Day 5 - Eric Dunham_QQP8FEeyGf4 - transcript (automated).pdf","Transcript Link")</f>
        <v>Transcript Link</v>
      </c>
      <c r="M371" s="2" t="str">
        <f>HYPERLINK("https://files.afu.se/Downloads/Transcripts/0%20-%20Government/USA%20-%20NASA%20Astrobiology/2019 07 11 - NASA Astrobiology - AbSciCon 2019 - Room 2 Day 5 - Eric Dunham_QQP8FEeyGf4 - transcript (automated).pdf","Transcript Link")</f>
        <v>Transcript Link</v>
      </c>
    </row>
    <row r="372" ht="345" spans="1:13">
      <c r="A372" s="1" t="s">
        <v>1204</v>
      </c>
      <c r="B372" s="1" t="s">
        <v>13</v>
      </c>
      <c r="C372" s="4" t="s">
        <v>1428</v>
      </c>
      <c r="D372" s="1" t="s">
        <v>1429</v>
      </c>
      <c r="E372" s="1" t="s">
        <v>1430</v>
      </c>
      <c r="F372" s="4" t="s">
        <v>17</v>
      </c>
      <c r="G372" s="1" t="s">
        <v>18</v>
      </c>
      <c r="H372" s="1" t="s">
        <v>19</v>
      </c>
      <c r="I372" s="1" t="s">
        <v>20</v>
      </c>
      <c r="J372" s="1" t="s">
        <v>1431</v>
      </c>
      <c r="K372" s="1" t="s">
        <v>22</v>
      </c>
      <c r="L372" s="1" t="str">
        <f>HYPERLINK("https://files.afu.se/Downloads/Transcripts/0%20-%20Government/USA%20-%20NASA%20Astrobiology/2019 07 11 - NASA Astrobiology - AbSciCon 2019 - Room 2 Day 3 - Philip Bevilacqua_UXoGVftCWvU - transcript (automated).pdf","Transcript Link")</f>
        <v>Transcript Link</v>
      </c>
      <c r="M372" s="2" t="str">
        <f>HYPERLINK("https://files.afu.se/Downloads/Transcripts/0%20-%20Government/USA%20-%20NASA%20Astrobiology/2019 07 11 - NASA Astrobiology - AbSciCon 2019 - Room 2 Day 3 - Philip Bevilacqua_UXoGVftCWvU - transcript (automated).pdf","Transcript Link")</f>
        <v>Transcript Link</v>
      </c>
    </row>
    <row r="373" ht="345" spans="1:13">
      <c r="A373" s="1" t="s">
        <v>1204</v>
      </c>
      <c r="B373" s="1" t="s">
        <v>13</v>
      </c>
      <c r="C373" s="4" t="s">
        <v>1432</v>
      </c>
      <c r="D373" s="1" t="s">
        <v>1433</v>
      </c>
      <c r="E373" s="1" t="s">
        <v>1434</v>
      </c>
      <c r="F373" s="4" t="s">
        <v>17</v>
      </c>
      <c r="G373" s="1" t="s">
        <v>18</v>
      </c>
      <c r="H373" s="1" t="s">
        <v>19</v>
      </c>
      <c r="I373" s="1" t="s">
        <v>20</v>
      </c>
      <c r="J373" s="1" t="s">
        <v>1435</v>
      </c>
      <c r="K373" s="1" t="s">
        <v>22</v>
      </c>
      <c r="L373" s="1" t="str">
        <f>HYPERLINK("https://files.afu.se/Downloads/Transcripts/0%20-%20Government/USA%20-%20NASA%20Astrobiology/2019 07 11 - NASA Astrobiology - AbSciCon 2019 - Room 2 Day 5 - Chris Kempes_Vjivxh1EZ78 - transcript (automated).pdf","Transcript Link")</f>
        <v>Transcript Link</v>
      </c>
      <c r="M373" s="2" t="str">
        <f>HYPERLINK("https://files.afu.se/Downloads/Transcripts/0%20-%20Government/USA%20-%20NASA%20Astrobiology/2019 07 11 - NASA Astrobiology - AbSciCon 2019 - Room 2 Day 5 - Chris Kempes_Vjivxh1EZ78 - transcript (automated).pdf","Transcript Link")</f>
        <v>Transcript Link</v>
      </c>
    </row>
    <row r="374" ht="345" spans="1:13">
      <c r="A374" s="1" t="s">
        <v>1204</v>
      </c>
      <c r="B374" s="1" t="s">
        <v>13</v>
      </c>
      <c r="C374" s="4" t="s">
        <v>1436</v>
      </c>
      <c r="D374" s="1" t="s">
        <v>1437</v>
      </c>
      <c r="E374" s="1" t="s">
        <v>1438</v>
      </c>
      <c r="F374" s="4" t="s">
        <v>17</v>
      </c>
      <c r="G374" s="1" t="s">
        <v>18</v>
      </c>
      <c r="H374" s="1" t="s">
        <v>19</v>
      </c>
      <c r="I374" s="1" t="s">
        <v>20</v>
      </c>
      <c r="J374" s="1" t="s">
        <v>1439</v>
      </c>
      <c r="K374" s="1" t="s">
        <v>22</v>
      </c>
      <c r="L374" s="1" t="str">
        <f>HYPERLINK("https://files.afu.se/Downloads/Transcripts/0%20-%20Government/USA%20-%20NASA%20Astrobiology/2019 07 11 - NASA Astrobiology - AbSciCon 2019 - Room 2 Day 5 - Laurie Barge_Wj5hA26VedE - transcript (automated).pdf","Transcript Link")</f>
        <v>Transcript Link</v>
      </c>
      <c r="M374" s="2" t="str">
        <f>HYPERLINK("https://files.afu.se/Downloads/Transcripts/0%20-%20Government/USA%20-%20NASA%20Astrobiology/2019 07 11 - NASA Astrobiology - AbSciCon 2019 - Room 2 Day 5 - Laurie Barge_Wj5hA26VedE - transcript (automated).pdf","Transcript Link")</f>
        <v>Transcript Link</v>
      </c>
    </row>
    <row r="375" ht="345" spans="1:13">
      <c r="A375" s="1" t="s">
        <v>1204</v>
      </c>
      <c r="B375" s="1" t="s">
        <v>13</v>
      </c>
      <c r="C375" s="4" t="s">
        <v>1440</v>
      </c>
      <c r="D375" s="1" t="s">
        <v>1441</v>
      </c>
      <c r="E375" s="1" t="s">
        <v>1442</v>
      </c>
      <c r="F375" s="4" t="s">
        <v>17</v>
      </c>
      <c r="G375" s="1" t="s">
        <v>18</v>
      </c>
      <c r="H375" s="1" t="s">
        <v>19</v>
      </c>
      <c r="I375" s="1" t="s">
        <v>20</v>
      </c>
      <c r="J375" s="1" t="s">
        <v>1443</v>
      </c>
      <c r="K375" s="1" t="s">
        <v>22</v>
      </c>
      <c r="L375" s="1" t="str">
        <f>HYPERLINK("https://files.afu.se/Downloads/Transcripts/0%20-%20Government/USA%20-%20NASA%20Astrobiology/2019 07 11 - NASA Astrobiology - AbSciCon 2019 - Room 2 Day 3 - Lena Vincent_WnNAgMdIBnE - transcript (automated).pdf","Transcript Link")</f>
        <v>Transcript Link</v>
      </c>
      <c r="M375" s="2" t="str">
        <f>HYPERLINK("https://files.afu.se/Downloads/Transcripts/0%20-%20Government/USA%20-%20NASA%20Astrobiology/2019 07 11 - NASA Astrobiology - AbSciCon 2019 - Room 2 Day 3 - Lena Vincent_WnNAgMdIBnE - transcript (automated).pdf","Transcript Link")</f>
        <v>Transcript Link</v>
      </c>
    </row>
    <row r="376" ht="330" spans="1:13">
      <c r="A376" s="1" t="s">
        <v>1204</v>
      </c>
      <c r="B376" s="1" t="s">
        <v>13</v>
      </c>
      <c r="C376" s="4" t="s">
        <v>1444</v>
      </c>
      <c r="D376" s="1" t="s">
        <v>1445</v>
      </c>
      <c r="E376" s="1" t="s">
        <v>1446</v>
      </c>
      <c r="F376" s="4" t="s">
        <v>17</v>
      </c>
      <c r="G376" s="1" t="s">
        <v>18</v>
      </c>
      <c r="H376" s="1" t="s">
        <v>19</v>
      </c>
      <c r="I376" s="1" t="s">
        <v>20</v>
      </c>
      <c r="J376" s="1" t="s">
        <v>1447</v>
      </c>
      <c r="K376" s="1" t="s">
        <v>22</v>
      </c>
      <c r="L376" s="1" t="str">
        <f>HYPERLINK("https://files.afu.se/Downloads/Transcripts/0%20-%20Government/USA%20-%20NASA%20Astrobiology/2019 07 11 - NASA Astrobiology - AbSciCon 2019 - Room 2 Day 4 - Matilda Newton_acFOCLIcgog - transcript (automated).pdf","Transcript Link")</f>
        <v>Transcript Link</v>
      </c>
      <c r="M376" s="2" t="str">
        <f>HYPERLINK("https://files.afu.se/Downloads/Transcripts/0%20-%20Government/USA%20-%20NASA%20Astrobiology/2019 07 11 - NASA Astrobiology - AbSciCon 2019 - Room 2 Day 4 - Matilda Newton_acFOCLIcgog - transcript (automated).pdf","Transcript Link")</f>
        <v>Transcript Link</v>
      </c>
    </row>
    <row r="377" ht="345" spans="1:13">
      <c r="A377" s="1" t="s">
        <v>1204</v>
      </c>
      <c r="B377" s="1" t="s">
        <v>13</v>
      </c>
      <c r="C377" s="4" t="s">
        <v>1448</v>
      </c>
      <c r="D377" s="1" t="s">
        <v>1449</v>
      </c>
      <c r="E377" s="1" t="s">
        <v>1450</v>
      </c>
      <c r="F377" s="4" t="s">
        <v>17</v>
      </c>
      <c r="G377" s="1" t="s">
        <v>18</v>
      </c>
      <c r="H377" s="1" t="s">
        <v>19</v>
      </c>
      <c r="I377" s="1" t="s">
        <v>20</v>
      </c>
      <c r="J377" s="1" t="s">
        <v>1451</v>
      </c>
      <c r="K377" s="1" t="s">
        <v>22</v>
      </c>
      <c r="L377" s="1" t="str">
        <f>HYPERLINK("https://files.afu.se/Downloads/Transcripts/0%20-%20Government/USA%20-%20NASA%20Astrobiology/2019 07 11 - NASA Astrobiology - AbSciCon 2019 - Room 2 Day 4 - Chiamaka Obianyor_ayP6-fTKmwo - transcript (automated).pdf","Transcript Link")</f>
        <v>Transcript Link</v>
      </c>
      <c r="M377" s="2" t="str">
        <f>HYPERLINK("https://files.afu.se/Downloads/Transcripts/0%20-%20Government/USA%20-%20NASA%20Astrobiology/2019 07 11 - NASA Astrobiology - AbSciCon 2019 - Room 2 Day 4 - Chiamaka Obianyor_ayP6-fTKmwo - transcript (automated).pdf","Transcript Link")</f>
        <v>Transcript Link</v>
      </c>
    </row>
    <row r="378" ht="345" spans="1:13">
      <c r="A378" s="1" t="s">
        <v>1204</v>
      </c>
      <c r="B378" s="1" t="s">
        <v>13</v>
      </c>
      <c r="C378" s="4" t="s">
        <v>1452</v>
      </c>
      <c r="D378" s="1" t="s">
        <v>1453</v>
      </c>
      <c r="E378" s="1" t="s">
        <v>1454</v>
      </c>
      <c r="F378" s="4" t="s">
        <v>17</v>
      </c>
      <c r="G378" s="1" t="s">
        <v>18</v>
      </c>
      <c r="H378" s="1" t="s">
        <v>19</v>
      </c>
      <c r="I378" s="1" t="s">
        <v>20</v>
      </c>
      <c r="J378" s="1" t="s">
        <v>1455</v>
      </c>
      <c r="K378" s="1" t="s">
        <v>22</v>
      </c>
      <c r="L378" s="1" t="str">
        <f>HYPERLINK("https://files.afu.se/Downloads/Transcripts/0%20-%20Government/USA%20-%20NASA%20Astrobiology/2019 07 11 - NASA Astrobiology - AbSciCon 2019 - Room 2 Day 3 - Madhan Tirumalai_buG5M0GQAlU - transcript (automated).pdf","Transcript Link")</f>
        <v>Transcript Link</v>
      </c>
      <c r="M378" s="2" t="str">
        <f>HYPERLINK("https://files.afu.se/Downloads/Transcripts/0%20-%20Government/USA%20-%20NASA%20Astrobiology/2019 07 11 - NASA Astrobiology - AbSciCon 2019 - Room 2 Day 3 - Madhan Tirumalai_buG5M0GQAlU - transcript (automated).pdf","Transcript Link")</f>
        <v>Transcript Link</v>
      </c>
    </row>
    <row r="379" ht="330" spans="1:13">
      <c r="A379" s="1" t="s">
        <v>1204</v>
      </c>
      <c r="B379" s="1" t="s">
        <v>13</v>
      </c>
      <c r="C379" s="4" t="s">
        <v>1456</v>
      </c>
      <c r="D379" s="1" t="s">
        <v>1457</v>
      </c>
      <c r="E379" s="1" t="s">
        <v>1458</v>
      </c>
      <c r="F379" s="4" t="s">
        <v>17</v>
      </c>
      <c r="G379" s="1" t="s">
        <v>18</v>
      </c>
      <c r="H379" s="1" t="s">
        <v>19</v>
      </c>
      <c r="I379" s="1" t="s">
        <v>20</v>
      </c>
      <c r="J379" s="1" t="s">
        <v>1459</v>
      </c>
      <c r="K379" s="1" t="s">
        <v>22</v>
      </c>
      <c r="L379" s="1" t="str">
        <f>HYPERLINK("https://files.afu.se/Downloads/Transcripts/0%20-%20Government/USA%20-%20NASA%20Astrobiology/2019 07 11 - NASA Astrobiology - AbSciCon 2019 - Room 2 Day 4 - Elisa Biondi_di7vCBNISgw - transcript (automated).pdf","Transcript Link")</f>
        <v>Transcript Link</v>
      </c>
      <c r="M379" s="2" t="str">
        <f>HYPERLINK("https://files.afu.se/Downloads/Transcripts/0%20-%20Government/USA%20-%20NASA%20Astrobiology/2019 07 11 - NASA Astrobiology - AbSciCon 2019 - Room 2 Day 4 - Elisa Biondi_di7vCBNISgw - transcript (automated).pdf","Transcript Link")</f>
        <v>Transcript Link</v>
      </c>
    </row>
    <row r="380" ht="330" spans="1:13">
      <c r="A380" s="1" t="s">
        <v>1204</v>
      </c>
      <c r="B380" s="1" t="s">
        <v>13</v>
      </c>
      <c r="C380" s="4" t="s">
        <v>1460</v>
      </c>
      <c r="D380" s="1" t="s">
        <v>1461</v>
      </c>
      <c r="E380" s="1" t="s">
        <v>1462</v>
      </c>
      <c r="F380" s="4" t="s">
        <v>17</v>
      </c>
      <c r="G380" s="1" t="s">
        <v>18</v>
      </c>
      <c r="H380" s="1" t="s">
        <v>19</v>
      </c>
      <c r="I380" s="1" t="s">
        <v>20</v>
      </c>
      <c r="J380" s="1" t="s">
        <v>1463</v>
      </c>
      <c r="K380" s="1" t="s">
        <v>22</v>
      </c>
      <c r="L380" s="1" t="str">
        <f>HYPERLINK("https://files.afu.se/Downloads/Transcripts/0%20-%20Government/USA%20-%20NASA%20Astrobiology/2019 07 11 - NASA Astrobiology - AbSciCon 2019 - Room 2 Day 5 - Jan Amend_gh5YwYasnYg - transcript (automated).pdf","Transcript Link")</f>
        <v>Transcript Link</v>
      </c>
      <c r="M380" s="2" t="str">
        <f>HYPERLINK("https://files.afu.se/Downloads/Transcripts/0%20-%20Government/USA%20-%20NASA%20Astrobiology/2019 07 11 - NASA Astrobiology - AbSciCon 2019 - Room 2 Day 5 - Jan Amend_gh5YwYasnYg - transcript (automated).pdf","Transcript Link")</f>
        <v>Transcript Link</v>
      </c>
    </row>
    <row r="381" ht="345" spans="1:13">
      <c r="A381" s="1" t="s">
        <v>1204</v>
      </c>
      <c r="B381" s="1" t="s">
        <v>13</v>
      </c>
      <c r="C381" s="4" t="s">
        <v>1464</v>
      </c>
      <c r="D381" s="1" t="s">
        <v>1465</v>
      </c>
      <c r="E381" s="1" t="s">
        <v>1466</v>
      </c>
      <c r="F381" s="4" t="s">
        <v>17</v>
      </c>
      <c r="G381" s="1" t="s">
        <v>18</v>
      </c>
      <c r="H381" s="1" t="s">
        <v>19</v>
      </c>
      <c r="I381" s="1" t="s">
        <v>20</v>
      </c>
      <c r="J381" s="1" t="s">
        <v>1467</v>
      </c>
      <c r="K381" s="1" t="s">
        <v>22</v>
      </c>
      <c r="L381" s="1" t="str">
        <f>HYPERLINK("https://files.afu.se/Downloads/Transcripts/0%20-%20Government/USA%20-%20NASA%20Astrobiology/2019 07 11 - NASA Astrobiology - AbSciCon 2019 - Room 2 Day 4 - Mark Ditzler_h2rnDiVOqls - transcript (automated).pdf","Transcript Link")</f>
        <v>Transcript Link</v>
      </c>
      <c r="M381" s="2" t="str">
        <f>HYPERLINK("https://files.afu.se/Downloads/Transcripts/0%20-%20Government/USA%20-%20NASA%20Astrobiology/2019 07 11 - NASA Astrobiology - AbSciCon 2019 - Room 2 Day 4 - Mark Ditzler_h2rnDiVOqls - transcript (automated).pdf","Transcript Link")</f>
        <v>Transcript Link</v>
      </c>
    </row>
    <row r="382" ht="345" spans="1:13">
      <c r="A382" s="1" t="s">
        <v>1204</v>
      </c>
      <c r="B382" s="1" t="s">
        <v>13</v>
      </c>
      <c r="C382" s="4" t="s">
        <v>1468</v>
      </c>
      <c r="D382" s="1" t="s">
        <v>1469</v>
      </c>
      <c r="E382" s="1" t="s">
        <v>1470</v>
      </c>
      <c r="F382" s="4" t="s">
        <v>17</v>
      </c>
      <c r="G382" s="1" t="s">
        <v>18</v>
      </c>
      <c r="H382" s="1" t="s">
        <v>19</v>
      </c>
      <c r="I382" s="1" t="s">
        <v>20</v>
      </c>
      <c r="J382" s="1" t="s">
        <v>1471</v>
      </c>
      <c r="K382" s="1" t="s">
        <v>22</v>
      </c>
      <c r="L382" s="1" t="str">
        <f>HYPERLINK("https://files.afu.se/Downloads/Transcripts/0%20-%20Government/USA%20-%20NASA%20Astrobiology/2019 07 11 - NASA Astrobiology - AbSciCon 2019 - Room 2 Day 3 - Laurie Barge_ltRcmi50Hd8 - transcript (automated).pdf","Transcript Link")</f>
        <v>Transcript Link</v>
      </c>
      <c r="M382" s="2" t="str">
        <f>HYPERLINK("https://files.afu.se/Downloads/Transcripts/0%20-%20Government/USA%20-%20NASA%20Astrobiology/2019 07 11 - NASA Astrobiology - AbSciCon 2019 - Room 2 Day 3 - Laurie Barge_ltRcmi50Hd8 - transcript (automated).pdf","Transcript Link")</f>
        <v>Transcript Link</v>
      </c>
    </row>
    <row r="383" ht="330" spans="1:13">
      <c r="A383" s="1" t="s">
        <v>1204</v>
      </c>
      <c r="B383" s="1" t="s">
        <v>13</v>
      </c>
      <c r="C383" s="4" t="s">
        <v>1472</v>
      </c>
      <c r="D383" s="1" t="s">
        <v>1473</v>
      </c>
      <c r="E383" s="1" t="s">
        <v>1474</v>
      </c>
      <c r="F383" s="4" t="s">
        <v>17</v>
      </c>
      <c r="G383" s="1" t="s">
        <v>18</v>
      </c>
      <c r="H383" s="1" t="s">
        <v>19</v>
      </c>
      <c r="I383" s="1" t="s">
        <v>20</v>
      </c>
      <c r="J383" s="1" t="s">
        <v>1475</v>
      </c>
      <c r="K383" s="1" t="s">
        <v>22</v>
      </c>
      <c r="L383" s="1" t="str">
        <f>HYPERLINK("https://files.afu.se/Downloads/Transcripts/0%20-%20Government/USA%20-%20NASA%20Astrobiology/2019 07 11 - NASA Astrobiology - AbSciCon 2019 - Room 2 Day 4 - Loren Williams_m858stbTyvw - transcript (automated).pdf","Transcript Link")</f>
        <v>Transcript Link</v>
      </c>
      <c r="M383" s="2" t="str">
        <f>HYPERLINK("https://files.afu.se/Downloads/Transcripts/0%20-%20Government/USA%20-%20NASA%20Astrobiology/2019 07 11 - NASA Astrobiology - AbSciCon 2019 - Room 2 Day 4 - Loren Williams_m858stbTyvw - transcript (automated).pdf","Transcript Link")</f>
        <v>Transcript Link</v>
      </c>
    </row>
    <row r="384" ht="345" spans="1:13">
      <c r="A384" s="1" t="s">
        <v>1204</v>
      </c>
      <c r="B384" s="1" t="s">
        <v>13</v>
      </c>
      <c r="C384" s="4" t="s">
        <v>1476</v>
      </c>
      <c r="D384" s="1" t="s">
        <v>1477</v>
      </c>
      <c r="E384" s="1" t="s">
        <v>1478</v>
      </c>
      <c r="F384" s="4" t="s">
        <v>17</v>
      </c>
      <c r="G384" s="1" t="s">
        <v>18</v>
      </c>
      <c r="H384" s="1" t="s">
        <v>19</v>
      </c>
      <c r="I384" s="1" t="s">
        <v>20</v>
      </c>
      <c r="J384" s="1" t="s">
        <v>1479</v>
      </c>
      <c r="K384" s="1" t="s">
        <v>22</v>
      </c>
      <c r="L384" s="1" t="str">
        <f>HYPERLINK("https://files.afu.se/Downloads/Transcripts/0%20-%20Government/USA%20-%20NASA%20Astrobiology/2019 07 11 - NASA Astrobiology - AbSciCon 2019 - Room 2 Day 5 - Thomas Deere_n7h2JQhjYgE - transcript (automated).pdf","Transcript Link")</f>
        <v>Transcript Link</v>
      </c>
      <c r="M384" s="2" t="str">
        <f>HYPERLINK("https://files.afu.se/Downloads/Transcripts/0%20-%20Government/USA%20-%20NASA%20Astrobiology/2019 07 11 - NASA Astrobiology - AbSciCon 2019 - Room 2 Day 5 - Thomas Deere_n7h2JQhjYgE - transcript (automated).pdf","Transcript Link")</f>
        <v>Transcript Link</v>
      </c>
    </row>
    <row r="385" ht="360" spans="1:13">
      <c r="A385" s="1" t="s">
        <v>1204</v>
      </c>
      <c r="B385" s="1" t="s">
        <v>13</v>
      </c>
      <c r="C385" s="4" t="s">
        <v>1480</v>
      </c>
      <c r="D385" s="1" t="s">
        <v>1481</v>
      </c>
      <c r="E385" s="1" t="s">
        <v>1482</v>
      </c>
      <c r="F385" s="4" t="s">
        <v>17</v>
      </c>
      <c r="G385" s="1" t="s">
        <v>18</v>
      </c>
      <c r="H385" s="1" t="s">
        <v>19</v>
      </c>
      <c r="I385" s="1" t="s">
        <v>20</v>
      </c>
      <c r="J385" s="1" t="s">
        <v>1483</v>
      </c>
      <c r="K385" s="1" t="s">
        <v>22</v>
      </c>
      <c r="L385" s="1" t="str">
        <f>HYPERLINK("https://files.afu.se/Downloads/Transcripts/0%20-%20Government/USA%20-%20NASA%20Astrobiology/2019 07 11 - NASA Astrobiology - AbSciCon 2019 - Room 2 Day 5 - Sanjoy Som_oFU-cPmyhEE - transcript (automated).pdf","Transcript Link")</f>
        <v>Transcript Link</v>
      </c>
      <c r="M385" s="2" t="str">
        <f>HYPERLINK("https://files.afu.se/Downloads/Transcripts/0%20-%20Government/USA%20-%20NASA%20Astrobiology/2019 07 11 - NASA Astrobiology - AbSciCon 2019 - Room 2 Day 5 - Sanjoy Som_oFU-cPmyhEE - transcript (automated).pdf","Transcript Link")</f>
        <v>Transcript Link</v>
      </c>
    </row>
    <row r="386" ht="345" spans="1:13">
      <c r="A386" s="1" t="s">
        <v>1204</v>
      </c>
      <c r="B386" s="1" t="s">
        <v>13</v>
      </c>
      <c r="C386" s="4" t="s">
        <v>1484</v>
      </c>
      <c r="D386" s="1" t="s">
        <v>1485</v>
      </c>
      <c r="E386" s="1" t="s">
        <v>1486</v>
      </c>
      <c r="F386" s="4" t="s">
        <v>17</v>
      </c>
      <c r="G386" s="1" t="s">
        <v>18</v>
      </c>
      <c r="H386" s="1" t="s">
        <v>19</v>
      </c>
      <c r="I386" s="1" t="s">
        <v>20</v>
      </c>
      <c r="J386" s="1" t="s">
        <v>1487</v>
      </c>
      <c r="K386" s="1" t="s">
        <v>22</v>
      </c>
      <c r="L386" s="1" t="str">
        <f>HYPERLINK("https://files.afu.se/Downloads/Transcripts/0%20-%20Government/USA%20-%20NASA%20Astrobiology/2019 07 11 - NASA Astrobiology - AbSciCon 2019 - Room 2 Day 4 - Razvan Cojocaru_pYw_WHhbPeE - transcript (automated).pdf","Transcript Link")</f>
        <v>Transcript Link</v>
      </c>
      <c r="M386" s="2" t="str">
        <f>HYPERLINK("https://files.afu.se/Downloads/Transcripts/0%20-%20Government/USA%20-%20NASA%20Astrobiology/2019 07 11 - NASA Astrobiology - AbSciCon 2019 - Room 2 Day 4 - Razvan Cojocaru_pYw_WHhbPeE - transcript (automated).pdf","Transcript Link")</f>
        <v>Transcript Link</v>
      </c>
    </row>
    <row r="387" ht="345" spans="1:13">
      <c r="A387" s="1" t="s">
        <v>1204</v>
      </c>
      <c r="B387" s="1" t="s">
        <v>13</v>
      </c>
      <c r="C387" s="4" t="s">
        <v>1488</v>
      </c>
      <c r="D387" s="1" t="s">
        <v>1489</v>
      </c>
      <c r="E387" s="1" t="s">
        <v>1490</v>
      </c>
      <c r="F387" s="4" t="s">
        <v>17</v>
      </c>
      <c r="G387" s="1" t="s">
        <v>18</v>
      </c>
      <c r="H387" s="1" t="s">
        <v>19</v>
      </c>
      <c r="I387" s="1" t="s">
        <v>20</v>
      </c>
      <c r="J387" s="1" t="s">
        <v>1491</v>
      </c>
      <c r="K387" s="1" t="s">
        <v>22</v>
      </c>
      <c r="L387" s="1" t="str">
        <f>HYPERLINK("https://files.afu.se/Downloads/Transcripts/0%20-%20Government/USA%20-%20NASA%20Astrobiology/2019 07 11 - NASA Astrobiology - AbSciCon 2019 - Room 2 Day 4 - John Samuelian_uwCQuWaTQOw - transcript (automated).pdf","Transcript Link")</f>
        <v>Transcript Link</v>
      </c>
      <c r="M387" s="2" t="str">
        <f>HYPERLINK("https://files.afu.se/Downloads/Transcripts/0%20-%20Government/USA%20-%20NASA%20Astrobiology/2019 07 11 - NASA Astrobiology - AbSciCon 2019 - Room 2 Day 4 - John Samuelian_uwCQuWaTQOw - transcript (automated).pdf","Transcript Link")</f>
        <v>Transcript Link</v>
      </c>
    </row>
    <row r="388" ht="345" spans="1:13">
      <c r="A388" s="1" t="s">
        <v>1204</v>
      </c>
      <c r="B388" s="1" t="s">
        <v>13</v>
      </c>
      <c r="C388" s="4" t="s">
        <v>1492</v>
      </c>
      <c r="D388" s="1" t="s">
        <v>1493</v>
      </c>
      <c r="E388" s="1" t="s">
        <v>1494</v>
      </c>
      <c r="F388" s="4" t="s">
        <v>17</v>
      </c>
      <c r="G388" s="1" t="s">
        <v>18</v>
      </c>
      <c r="H388" s="1" t="s">
        <v>19</v>
      </c>
      <c r="I388" s="1" t="s">
        <v>20</v>
      </c>
      <c r="J388" s="1" t="s">
        <v>1495</v>
      </c>
      <c r="K388" s="1" t="s">
        <v>22</v>
      </c>
      <c r="L388" s="1" t="str">
        <f>HYPERLINK("https://files.afu.se/Downloads/Transcripts/0%20-%20Government/USA%20-%20NASA%20Astrobiology/2019 07 11 - NASA Astrobiology - AbSciCon 2019 - Room 2 Day 3 - Wendy Smythe_xHp19ysLTjo - transcript (automated).pdf","Transcript Link")</f>
        <v>Transcript Link</v>
      </c>
      <c r="M388" s="2" t="str">
        <f>HYPERLINK("https://files.afu.se/Downloads/Transcripts/0%20-%20Government/USA%20-%20NASA%20Astrobiology/2019 07 11 - NASA Astrobiology - AbSciCon 2019 - Room 2 Day 3 - Wendy Smythe_xHp19ysLTjo - transcript (automated).pdf","Transcript Link")</f>
        <v>Transcript Link</v>
      </c>
    </row>
    <row r="389" ht="330" spans="1:13">
      <c r="A389" s="1" t="s">
        <v>1496</v>
      </c>
      <c r="B389" s="1" t="s">
        <v>13</v>
      </c>
      <c r="C389" s="4" t="s">
        <v>1497</v>
      </c>
      <c r="D389" s="1" t="s">
        <v>1498</v>
      </c>
      <c r="E389" s="1" t="s">
        <v>1499</v>
      </c>
      <c r="F389" s="4" t="s">
        <v>17</v>
      </c>
      <c r="G389" s="1" t="s">
        <v>18</v>
      </c>
      <c r="H389" s="1" t="s">
        <v>19</v>
      </c>
      <c r="I389" s="1" t="s">
        <v>20</v>
      </c>
      <c r="J389" s="1" t="s">
        <v>1500</v>
      </c>
      <c r="K389" s="1" t="s">
        <v>22</v>
      </c>
      <c r="L389" s="1" t="str">
        <f>HYPERLINK("https://files.afu.se/Downloads/Transcripts/0%20-%20Government/USA%20-%20NASA%20Astrobiology/2019 07 09 - NASA Astrobiology - AbSciCon 2019 - Day 1 - Chris German_rNz5VLIggMs - transcript (automated).pdf","Transcript Link")</f>
        <v>Transcript Link</v>
      </c>
      <c r="M389" s="2" t="str">
        <f>HYPERLINK("https://files.afu.se/Downloads/Transcripts/0%20-%20Government/USA%20-%20NASA%20Astrobiology/2019 07 09 - NASA Astrobiology - AbSciCon 2019 - Day 1 - Chris German_rNz5VLIggMs - transcript (automated).pdf","Transcript Link")</f>
        <v>Transcript Link</v>
      </c>
    </row>
    <row r="390" ht="330" spans="1:13">
      <c r="A390" s="1" t="s">
        <v>1496</v>
      </c>
      <c r="B390" s="1" t="s">
        <v>13</v>
      </c>
      <c r="C390" s="4" t="s">
        <v>1501</v>
      </c>
      <c r="D390" s="1" t="s">
        <v>1502</v>
      </c>
      <c r="E390" s="1" t="s">
        <v>1503</v>
      </c>
      <c r="F390" s="4" t="s">
        <v>17</v>
      </c>
      <c r="G390" s="1" t="s">
        <v>18</v>
      </c>
      <c r="H390" s="1" t="s">
        <v>19</v>
      </c>
      <c r="I390" s="1" t="s">
        <v>20</v>
      </c>
      <c r="J390" s="1" t="s">
        <v>1504</v>
      </c>
      <c r="K390" s="1" t="s">
        <v>22</v>
      </c>
      <c r="L390" s="1" t="str">
        <f>HYPERLINK("https://files.afu.se/Downloads/Transcripts/0%20-%20Government/USA%20-%20NASA%20Astrobiology/2019 07 09 - NASA Astrobiology - AbSciCon 2019 - Day 1 - Jim Holden_8RgHxj6Olpo - transcript (automated).pdf","Transcript Link")</f>
        <v>Transcript Link</v>
      </c>
      <c r="M390" s="2" t="str">
        <f>HYPERLINK("https://files.afu.se/Downloads/Transcripts/0%20-%20Government/USA%20-%20NASA%20Astrobiology/2019 07 09 - NASA Astrobiology - AbSciCon 2019 - Day 1 - Jim Holden_8RgHxj6Olpo - transcript (automated).pdf","Transcript Link")</f>
        <v>Transcript Link</v>
      </c>
    </row>
    <row r="391" ht="345" spans="1:13">
      <c r="A391" s="1" t="s">
        <v>1496</v>
      </c>
      <c r="B391" s="1" t="s">
        <v>13</v>
      </c>
      <c r="C391" s="4" t="s">
        <v>1505</v>
      </c>
      <c r="D391" s="1" t="s">
        <v>1506</v>
      </c>
      <c r="E391" s="1" t="s">
        <v>1507</v>
      </c>
      <c r="F391" s="4" t="s">
        <v>17</v>
      </c>
      <c r="G391" s="1" t="s">
        <v>18</v>
      </c>
      <c r="H391" s="1" t="s">
        <v>19</v>
      </c>
      <c r="I391" s="1" t="s">
        <v>20</v>
      </c>
      <c r="J391" s="1" t="s">
        <v>1508</v>
      </c>
      <c r="K391" s="1" t="s">
        <v>22</v>
      </c>
      <c r="L391" s="1" t="str">
        <f>HYPERLINK("https://files.afu.se/Downloads/Transcripts/0%20-%20Government/USA%20-%20NASA%20Astrobiology/2019 07 09 - NASA Astrobiology - AbSciCon 2019 - Day 1 - Jessica Creamer_DuiTDOkbFVk - transcript (automated).pdf","Transcript Link")</f>
        <v>Transcript Link</v>
      </c>
      <c r="M391" s="2" t="str">
        <f>HYPERLINK("https://files.afu.se/Downloads/Transcripts/0%20-%20Government/USA%20-%20NASA%20Astrobiology/2019 07 09 - NASA Astrobiology - AbSciCon 2019 - Day 1 - Jessica Creamer_DuiTDOkbFVk - transcript (automated).pdf","Transcript Link")</f>
        <v>Transcript Link</v>
      </c>
    </row>
    <row r="392" ht="330" spans="1:13">
      <c r="A392" s="1" t="s">
        <v>1496</v>
      </c>
      <c r="B392" s="1" t="s">
        <v>13</v>
      </c>
      <c r="C392" s="4" t="s">
        <v>1509</v>
      </c>
      <c r="D392" s="1" t="s">
        <v>1510</v>
      </c>
      <c r="E392" s="1" t="s">
        <v>1511</v>
      </c>
      <c r="F392" s="4" t="s">
        <v>17</v>
      </c>
      <c r="G392" s="1" t="s">
        <v>18</v>
      </c>
      <c r="H392" s="1" t="s">
        <v>19</v>
      </c>
      <c r="I392" s="1" t="s">
        <v>20</v>
      </c>
      <c r="J392" s="1" t="s">
        <v>1512</v>
      </c>
      <c r="K392" s="1" t="s">
        <v>22</v>
      </c>
      <c r="L392" s="1" t="str">
        <f>HYPERLINK("https://files.afu.se/Downloads/Transcripts/0%20-%20Government/USA%20-%20NASA%20Astrobiology/2019 07 09 - NASA Astrobiology - AbSciCon 2019 - Day 1 - Sara Walker_Fj7CbD3kphk - transcript (automated).pdf","Transcript Link")</f>
        <v>Transcript Link</v>
      </c>
      <c r="M392" s="2" t="str">
        <f>HYPERLINK("https://files.afu.se/Downloads/Transcripts/0%20-%20Government/USA%20-%20NASA%20Astrobiology/2019 07 09 - NASA Astrobiology - AbSciCon 2019 - Day 1 - Sara Walker_Fj7CbD3kphk - transcript (automated).pdf","Transcript Link")</f>
        <v>Transcript Link</v>
      </c>
    </row>
    <row r="393" ht="360" spans="1:13">
      <c r="A393" s="1" t="s">
        <v>1496</v>
      </c>
      <c r="B393" s="1" t="s">
        <v>13</v>
      </c>
      <c r="C393" s="4" t="s">
        <v>1513</v>
      </c>
      <c r="D393" s="1" t="s">
        <v>1514</v>
      </c>
      <c r="E393" s="1" t="s">
        <v>1515</v>
      </c>
      <c r="F393" s="4" t="s">
        <v>17</v>
      </c>
      <c r="G393" s="1" t="s">
        <v>18</v>
      </c>
      <c r="H393" s="1" t="s">
        <v>19</v>
      </c>
      <c r="I393" s="1" t="s">
        <v>20</v>
      </c>
      <c r="J393" s="1" t="s">
        <v>1516</v>
      </c>
      <c r="K393" s="1" t="s">
        <v>22</v>
      </c>
      <c r="L393" s="1" t="str">
        <f>HYPERLINK("https://files.afu.se/Downloads/Transcripts/0%20-%20Government/USA%20-%20NASA%20Astrobiology/2019 07 09 - NASA Astrobiology - AbSciCon 2019 - Day 1 - Benjamin Tully_TT-Ru5QvZhg - transcript (automated).pdf","Transcript Link")</f>
        <v>Transcript Link</v>
      </c>
      <c r="M393" s="2" t="str">
        <f>HYPERLINK("https://files.afu.se/Downloads/Transcripts/0%20-%20Government/USA%20-%20NASA%20Astrobiology/2019 07 09 - NASA Astrobiology - AbSciCon 2019 - Day 1 - Benjamin Tully_TT-Ru5QvZhg - transcript (automated).pdf","Transcript Link")</f>
        <v>Transcript Link</v>
      </c>
    </row>
    <row r="394" ht="330" spans="1:13">
      <c r="A394" s="1" t="s">
        <v>1496</v>
      </c>
      <c r="B394" s="1" t="s">
        <v>13</v>
      </c>
      <c r="C394" s="4" t="s">
        <v>1517</v>
      </c>
      <c r="D394" s="1" t="s">
        <v>1518</v>
      </c>
      <c r="E394" s="1" t="s">
        <v>1519</v>
      </c>
      <c r="F394" s="4" t="s">
        <v>17</v>
      </c>
      <c r="G394" s="1" t="s">
        <v>18</v>
      </c>
      <c r="H394" s="1" t="s">
        <v>19</v>
      </c>
      <c r="I394" s="1" t="s">
        <v>20</v>
      </c>
      <c r="J394" s="1" t="s">
        <v>1520</v>
      </c>
      <c r="K394" s="1" t="s">
        <v>22</v>
      </c>
      <c r="L394" s="1" t="str">
        <f>HYPERLINK("https://files.afu.se/Downloads/Transcripts/0%20-%20Government/USA%20-%20NASA%20Astrobiology/2019 07 09 - NASA Astrobiology - AbSciCon 2019 - Day 1 - Sarah Johnson_YRvoQ4hxwVI - transcript (automated).pdf","Transcript Link")</f>
        <v>Transcript Link</v>
      </c>
      <c r="M394" s="2" t="str">
        <f>HYPERLINK("https://files.afu.se/Downloads/Transcripts/0%20-%20Government/USA%20-%20NASA%20Astrobiology/2019 07 09 - NASA Astrobiology - AbSciCon 2019 - Day 1 - Sarah Johnson_YRvoQ4hxwVI - transcript (automated).pdf","Transcript Link")</f>
        <v>Transcript Link</v>
      </c>
    </row>
    <row r="395" ht="360" spans="1:13">
      <c r="A395" s="1" t="s">
        <v>1496</v>
      </c>
      <c r="B395" s="1" t="s">
        <v>13</v>
      </c>
      <c r="C395" s="4" t="s">
        <v>1521</v>
      </c>
      <c r="D395" s="1" t="s">
        <v>1522</v>
      </c>
      <c r="E395" s="1" t="s">
        <v>1523</v>
      </c>
      <c r="F395" s="4" t="s">
        <v>17</v>
      </c>
      <c r="G395" s="1" t="s">
        <v>18</v>
      </c>
      <c r="H395" s="1" t="s">
        <v>19</v>
      </c>
      <c r="I395" s="1" t="s">
        <v>20</v>
      </c>
      <c r="J395" s="1" t="s">
        <v>1524</v>
      </c>
      <c r="K395" s="1" t="s">
        <v>22</v>
      </c>
      <c r="L395" s="1" t="str">
        <f>HYPERLINK("https://files.afu.se/Downloads/Transcripts/0%20-%20Government/USA%20-%20NASA%20Astrobiology/2019 07 09 - NASA Astrobiology - AbSciCon 2019 - Day 1 - Elizabeth Jaramillo_fWkSGbw-8Dg - transcript (automated).pdf","Transcript Link")</f>
        <v>Transcript Link</v>
      </c>
      <c r="M395" s="2" t="str">
        <f>HYPERLINK("https://files.afu.se/Downloads/Transcripts/0%20-%20Government/USA%20-%20NASA%20Astrobiology/2019 07 09 - NASA Astrobiology - AbSciCon 2019 - Day 1 - Elizabeth Jaramillo_fWkSGbw-8Dg - transcript (automated).pdf","Transcript Link")</f>
        <v>Transcript Link</v>
      </c>
    </row>
    <row r="396" ht="345" spans="1:13">
      <c r="A396" s="1" t="s">
        <v>1496</v>
      </c>
      <c r="B396" s="1" t="s">
        <v>13</v>
      </c>
      <c r="C396" s="4" t="s">
        <v>1525</v>
      </c>
      <c r="D396" s="1" t="s">
        <v>1526</v>
      </c>
      <c r="E396" s="1" t="s">
        <v>1527</v>
      </c>
      <c r="F396" s="4" t="s">
        <v>17</v>
      </c>
      <c r="G396" s="1" t="s">
        <v>18</v>
      </c>
      <c r="H396" s="1" t="s">
        <v>19</v>
      </c>
      <c r="I396" s="1" t="s">
        <v>20</v>
      </c>
      <c r="J396" s="1" t="s">
        <v>1528</v>
      </c>
      <c r="K396" s="1" t="s">
        <v>22</v>
      </c>
      <c r="L396" s="1" t="str">
        <f>HYPERLINK("https://files.afu.se/Downloads/Transcripts/0%20-%20Government/USA%20-%20NASA%20Astrobiology/2019 07 09 - NASA Astrobiology - AbSciCon 2019 - Day 1 - Amit Levi_hQqAd3NIGxM - transcript (automated).pdf","Transcript Link")</f>
        <v>Transcript Link</v>
      </c>
      <c r="M396" s="2" t="str">
        <f>HYPERLINK("https://files.afu.se/Downloads/Transcripts/0%20-%20Government/USA%20-%20NASA%20Astrobiology/2019 07 09 - NASA Astrobiology - AbSciCon 2019 - Day 1 - Amit Levi_hQqAd3NIGxM - transcript (automated).pdf","Transcript Link")</f>
        <v>Transcript Link</v>
      </c>
    </row>
    <row r="397" ht="345" spans="1:13">
      <c r="A397" s="1" t="s">
        <v>1496</v>
      </c>
      <c r="B397" s="1" t="s">
        <v>13</v>
      </c>
      <c r="C397" s="4" t="s">
        <v>1529</v>
      </c>
      <c r="D397" s="1" t="s">
        <v>1530</v>
      </c>
      <c r="E397" s="1" t="s">
        <v>1531</v>
      </c>
      <c r="F397" s="4" t="s">
        <v>17</v>
      </c>
      <c r="G397" s="1" t="s">
        <v>18</v>
      </c>
      <c r="H397" s="1" t="s">
        <v>19</v>
      </c>
      <c r="I397" s="1" t="s">
        <v>20</v>
      </c>
      <c r="J397" s="1" t="s">
        <v>1532</v>
      </c>
      <c r="K397" s="1" t="s">
        <v>22</v>
      </c>
      <c r="L397" s="1" t="str">
        <f>HYPERLINK("https://files.afu.se/Downloads/Transcripts/0%20-%20Government/USA%20-%20NASA%20Astrobiology/2019 07 09 - NASA Astrobiology - AbSciCon 2019 - Day 1 - Leslie Radosevich_mn5piuuMnik - transcript (automated).pdf","Transcript Link")</f>
        <v>Transcript Link</v>
      </c>
      <c r="M397" s="2" t="str">
        <f>HYPERLINK("https://files.afu.se/Downloads/Transcripts/0%20-%20Government/USA%20-%20NASA%20Astrobiology/2019 07 09 - NASA Astrobiology - AbSciCon 2019 - Day 1 - Leslie Radosevich_mn5piuuMnik - transcript (automated).pdf","Transcript Link")</f>
        <v>Transcript Link</v>
      </c>
    </row>
    <row r="398" ht="330" spans="1:13">
      <c r="A398" s="1" t="s">
        <v>1496</v>
      </c>
      <c r="B398" s="1" t="s">
        <v>13</v>
      </c>
      <c r="C398" s="4" t="s">
        <v>1533</v>
      </c>
      <c r="D398" s="1" t="s">
        <v>1534</v>
      </c>
      <c r="E398" s="1" t="s">
        <v>1535</v>
      </c>
      <c r="F398" s="4" t="s">
        <v>17</v>
      </c>
      <c r="G398" s="1" t="s">
        <v>18</v>
      </c>
      <c r="H398" s="1" t="s">
        <v>19</v>
      </c>
      <c r="I398" s="1" t="s">
        <v>20</v>
      </c>
      <c r="J398" s="1" t="s">
        <v>1536</v>
      </c>
      <c r="K398" s="1" t="s">
        <v>22</v>
      </c>
      <c r="L398" s="1" t="str">
        <f>HYPERLINK("https://files.afu.se/Downloads/Transcripts/0%20-%20Government/USA%20-%20NASA%20Astrobiology/2019 07 09 - NASA Astrobiology - AbSciCon 2019 - Day 1 - Andy Ridgwell_16bJ4ZNRpJ8 - transcript (automated).pdf","Transcript Link")</f>
        <v>Transcript Link</v>
      </c>
      <c r="M398" s="2" t="str">
        <f>HYPERLINK("https://files.afu.se/Downloads/Transcripts/0%20-%20Government/USA%20-%20NASA%20Astrobiology/2019 07 09 - NASA Astrobiology - AbSciCon 2019 - Day 1 - Andy Ridgwell_16bJ4ZNRpJ8 - transcript (automated).pdf","Transcript Link")</f>
        <v>Transcript Link</v>
      </c>
    </row>
    <row r="399" ht="330" spans="1:13">
      <c r="A399" s="1" t="s">
        <v>1496</v>
      </c>
      <c r="B399" s="1" t="s">
        <v>13</v>
      </c>
      <c r="C399" s="4" t="s">
        <v>1537</v>
      </c>
      <c r="D399" s="1" t="s">
        <v>1538</v>
      </c>
      <c r="E399" s="1" t="s">
        <v>1539</v>
      </c>
      <c r="F399" s="4" t="s">
        <v>17</v>
      </c>
      <c r="G399" s="1" t="s">
        <v>18</v>
      </c>
      <c r="H399" s="1" t="s">
        <v>19</v>
      </c>
      <c r="I399" s="1" t="s">
        <v>20</v>
      </c>
      <c r="J399" s="1" t="s">
        <v>1540</v>
      </c>
      <c r="K399" s="1" t="s">
        <v>22</v>
      </c>
      <c r="L399" s="1" t="str">
        <f>HYPERLINK("https://files.afu.se/Downloads/Transcripts/0%20-%20Government/USA%20-%20NASA%20Astrobiology/2019 07 09 - NASA Astrobiology - AbSciCon 2019 - Day 1 - Christine Ray_HdaF0g43hfU - transcript (automated).pdf","Transcript Link")</f>
        <v>Transcript Link</v>
      </c>
      <c r="M399" s="2" t="str">
        <f>HYPERLINK("https://files.afu.se/Downloads/Transcripts/0%20-%20Government/USA%20-%20NASA%20Astrobiology/2019 07 09 - NASA Astrobiology - AbSciCon 2019 - Day 1 - Christine Ray_HdaF0g43hfU - transcript (automated).pdf","Transcript Link")</f>
        <v>Transcript Link</v>
      </c>
    </row>
    <row r="400" ht="330" spans="1:13">
      <c r="A400" s="1" t="s">
        <v>1496</v>
      </c>
      <c r="B400" s="1" t="s">
        <v>13</v>
      </c>
      <c r="C400" s="4" t="s">
        <v>1541</v>
      </c>
      <c r="D400" s="1" t="s">
        <v>1542</v>
      </c>
      <c r="E400" s="1" t="s">
        <v>1543</v>
      </c>
      <c r="F400" s="4" t="s">
        <v>17</v>
      </c>
      <c r="G400" s="1" t="s">
        <v>18</v>
      </c>
      <c r="H400" s="1" t="s">
        <v>19</v>
      </c>
      <c r="I400" s="1" t="s">
        <v>20</v>
      </c>
      <c r="J400" s="1" t="s">
        <v>1544</v>
      </c>
      <c r="K400" s="1" t="s">
        <v>22</v>
      </c>
      <c r="L400" s="1" t="str">
        <f>HYPERLINK("https://files.afu.se/Downloads/Transcripts/0%20-%20Government/USA%20-%20NASA%20Astrobiology/2019 07 09 - NASA Astrobiology - AbSciCon 2019 - Day 1 - Nadejda Marounina_LQmFaG9Xtjg - transcript (automated).pdf","Transcript Link")</f>
        <v>Transcript Link</v>
      </c>
      <c r="M400" s="2" t="str">
        <f>HYPERLINK("https://files.afu.se/Downloads/Transcripts/0%20-%20Government/USA%20-%20NASA%20Astrobiology/2019 07 09 - NASA Astrobiology - AbSciCon 2019 - Day 1 - Nadejda Marounina_LQmFaG9Xtjg - transcript (automated).pdf","Transcript Link")</f>
        <v>Transcript Link</v>
      </c>
    </row>
    <row r="401" ht="345" spans="1:13">
      <c r="A401" s="1" t="s">
        <v>1496</v>
      </c>
      <c r="B401" s="1" t="s">
        <v>13</v>
      </c>
      <c r="C401" s="4" t="s">
        <v>1545</v>
      </c>
      <c r="D401" s="1" t="s">
        <v>1546</v>
      </c>
      <c r="E401" s="1" t="s">
        <v>1547</v>
      </c>
      <c r="F401" s="4" t="s">
        <v>17</v>
      </c>
      <c r="G401" s="1" t="s">
        <v>18</v>
      </c>
      <c r="H401" s="1" t="s">
        <v>19</v>
      </c>
      <c r="I401" s="1" t="s">
        <v>20</v>
      </c>
      <c r="J401" s="1" t="s">
        <v>1548</v>
      </c>
      <c r="K401" s="1" t="s">
        <v>22</v>
      </c>
      <c r="L401" s="1" t="str">
        <f>HYPERLINK("https://files.afu.se/Downloads/Transcripts/0%20-%20Government/USA%20-%20NASA%20Astrobiology/2019 07 09 - NASA Astrobiology - AbSciCon 2019 - Day 1 - NASA Town Hall  NASA Astrobiology Research Coordination Networks_SV4aSChLVRg - transcript (automated).pdf","Transcript Link")</f>
        <v>Transcript Link</v>
      </c>
      <c r="M401" s="2" t="str">
        <f>HYPERLINK("https://files.afu.se/Downloads/Transcripts/0%20-%20Government/USA%20-%20NASA%20Astrobiology/2019 07 09 - NASA Astrobiology - AbSciCon 2019 - Day 1 - NASA Town Hall  NASA Astrobiology Research Coordination Networks_SV4aSChLVRg - transcript (automated).pdf","Transcript Link")</f>
        <v>Transcript Link</v>
      </c>
    </row>
    <row r="402" ht="345" spans="1:13">
      <c r="A402" s="1" t="s">
        <v>1496</v>
      </c>
      <c r="B402" s="1" t="s">
        <v>13</v>
      </c>
      <c r="C402" s="4" t="s">
        <v>1549</v>
      </c>
      <c r="D402" s="1" t="s">
        <v>1550</v>
      </c>
      <c r="E402" s="1" t="s">
        <v>1551</v>
      </c>
      <c r="F402" s="4" t="s">
        <v>17</v>
      </c>
      <c r="G402" s="1" t="s">
        <v>18</v>
      </c>
      <c r="H402" s="1" t="s">
        <v>19</v>
      </c>
      <c r="I402" s="1" t="s">
        <v>20</v>
      </c>
      <c r="J402" s="1" t="s">
        <v>1552</v>
      </c>
      <c r="K402" s="1" t="s">
        <v>22</v>
      </c>
      <c r="L402" s="1" t="str">
        <f>HYPERLINK("https://files.afu.se/Downloads/Transcripts/0%20-%20Government/USA%20-%20NASA%20Astrobiology/2019 07 09 - NASA Astrobiology - AbSciCon 2019 - Day 1 - Julie Castillo-Rogez_W__Gb8aS3yM - transcript (automated).pdf","Transcript Link")</f>
        <v>Transcript Link</v>
      </c>
      <c r="M402" s="2" t="str">
        <f>HYPERLINK("https://files.afu.se/Downloads/Transcripts/0%20-%20Government/USA%20-%20NASA%20Astrobiology/2019 07 09 - NASA Astrobiology - AbSciCon 2019 - Day 1 - Julie Castillo-Rogez_W__Gb8aS3yM - transcript (automated).pdf","Transcript Link")</f>
        <v>Transcript Link</v>
      </c>
    </row>
    <row r="403" ht="330" spans="1:13">
      <c r="A403" s="1" t="s">
        <v>1496</v>
      </c>
      <c r="B403" s="1" t="s">
        <v>13</v>
      </c>
      <c r="C403" s="4" t="s">
        <v>1553</v>
      </c>
      <c r="D403" s="1" t="s">
        <v>1554</v>
      </c>
      <c r="E403" s="1" t="s">
        <v>1555</v>
      </c>
      <c r="F403" s="4" t="s">
        <v>17</v>
      </c>
      <c r="G403" s="1" t="s">
        <v>18</v>
      </c>
      <c r="H403" s="1" t="s">
        <v>19</v>
      </c>
      <c r="I403" s="1" t="s">
        <v>20</v>
      </c>
      <c r="J403" s="1" t="s">
        <v>1556</v>
      </c>
      <c r="K403" s="1" t="s">
        <v>22</v>
      </c>
      <c r="L403" s="1" t="str">
        <f>HYPERLINK("https://files.afu.se/Downloads/Transcripts/0%20-%20Government/USA%20-%20NASA%20Astrobiology/2019 07 09 - NASA Astrobiology - AbSciCon 2019 - Day 1 - Amy Smith_ZauPGU3lIbs - transcript (automated).pdf","Transcript Link")</f>
        <v>Transcript Link</v>
      </c>
      <c r="M403" s="2" t="str">
        <f>HYPERLINK("https://files.afu.se/Downloads/Transcripts/0%20-%20Government/USA%20-%20NASA%20Astrobiology/2019 07 09 - NASA Astrobiology - AbSciCon 2019 - Day 1 - Amy Smith_ZauPGU3lIbs - transcript (automated).pdf","Transcript Link")</f>
        <v>Transcript Link</v>
      </c>
    </row>
    <row r="404" ht="330" spans="1:13">
      <c r="A404" s="1" t="s">
        <v>1496</v>
      </c>
      <c r="B404" s="1" t="s">
        <v>13</v>
      </c>
      <c r="C404" s="4" t="s">
        <v>1557</v>
      </c>
      <c r="D404" s="1" t="s">
        <v>1558</v>
      </c>
      <c r="E404" s="1" t="s">
        <v>1559</v>
      </c>
      <c r="F404" s="4" t="s">
        <v>17</v>
      </c>
      <c r="G404" s="1" t="s">
        <v>18</v>
      </c>
      <c r="H404" s="1" t="s">
        <v>19</v>
      </c>
      <c r="I404" s="1" t="s">
        <v>20</v>
      </c>
      <c r="J404" s="1" t="s">
        <v>1560</v>
      </c>
      <c r="K404" s="1" t="s">
        <v>22</v>
      </c>
      <c r="L404" s="1" t="str">
        <f>HYPERLINK("https://files.afu.se/Downloads/Transcripts/0%20-%20Government/USA%20-%20NASA%20Astrobiology/2019 07 09 - NASA Astrobiology - AbSciCon 2019 - Day 1 - Ann Cook_fet2f1KFp2s - transcript (automated).pdf","Transcript Link")</f>
        <v>Transcript Link</v>
      </c>
      <c r="M404" s="2" t="str">
        <f>HYPERLINK("https://files.afu.se/Downloads/Transcripts/0%20-%20Government/USA%20-%20NASA%20Astrobiology/2019 07 09 - NASA Astrobiology - AbSciCon 2019 - Day 1 - Ann Cook_fet2f1KFp2s - transcript (automated).pdf","Transcript Link")</f>
        <v>Transcript Link</v>
      </c>
    </row>
    <row r="405" ht="330" spans="1:13">
      <c r="A405" s="1" t="s">
        <v>1496</v>
      </c>
      <c r="B405" s="1" t="s">
        <v>13</v>
      </c>
      <c r="C405" s="4" t="s">
        <v>1561</v>
      </c>
      <c r="D405" s="1" t="s">
        <v>1562</v>
      </c>
      <c r="E405" s="1" t="s">
        <v>1563</v>
      </c>
      <c r="F405" s="4" t="s">
        <v>17</v>
      </c>
      <c r="G405" s="1" t="s">
        <v>18</v>
      </c>
      <c r="H405" s="1" t="s">
        <v>19</v>
      </c>
      <c r="I405" s="1" t="s">
        <v>20</v>
      </c>
      <c r="J405" s="1" t="s">
        <v>1564</v>
      </c>
      <c r="K405" s="1" t="s">
        <v>22</v>
      </c>
      <c r="L405" s="1" t="str">
        <f>HYPERLINK("https://files.afu.se/Downloads/Transcripts/0%20-%20Government/USA%20-%20NASA%20Astrobiology/2019 07 09 - NASA Astrobiology - AbSciCon 2019 - Day 1 - Eddie Schwieterman_pu3AhtZY05o - transcript (automated).pdf","Transcript Link")</f>
        <v>Transcript Link</v>
      </c>
      <c r="M405" s="2" t="str">
        <f>HYPERLINK("https://files.afu.se/Downloads/Transcripts/0%20-%20Government/USA%20-%20NASA%20Astrobiology/2019 07 09 - NASA Astrobiology - AbSciCon 2019 - Day 1 - Eddie Schwieterman_pu3AhtZY05o - transcript (automated).pdf","Transcript Link")</f>
        <v>Transcript Link</v>
      </c>
    </row>
    <row r="406" ht="360" spans="1:13">
      <c r="A406" s="1" t="s">
        <v>1496</v>
      </c>
      <c r="B406" s="1" t="s">
        <v>13</v>
      </c>
      <c r="C406" s="4" t="s">
        <v>1565</v>
      </c>
      <c r="D406" s="1" t="s">
        <v>1566</v>
      </c>
      <c r="E406" s="1" t="s">
        <v>1567</v>
      </c>
      <c r="F406" s="4" t="s">
        <v>17</v>
      </c>
      <c r="G406" s="1" t="s">
        <v>18</v>
      </c>
      <c r="H406" s="1" t="s">
        <v>19</v>
      </c>
      <c r="I406" s="1" t="s">
        <v>20</v>
      </c>
      <c r="J406" s="1" t="s">
        <v>1568</v>
      </c>
      <c r="K406" s="1" t="s">
        <v>22</v>
      </c>
      <c r="L406" s="1" t="str">
        <f>HYPERLINK("https://files.afu.se/Downloads/Transcripts/0%20-%20Government/USA%20-%20NASA%20Astrobiology/2019 07 09 - NASA Astrobiology - AbSciCon 2019 - Day 5 - Alexandra Pontefract_BjK_awWOglY - transcript (automated).pdf","Transcript Link")</f>
        <v>Transcript Link</v>
      </c>
      <c r="M406" s="2" t="str">
        <f>HYPERLINK("https://files.afu.se/Downloads/Transcripts/0%20-%20Government/USA%20-%20NASA%20Astrobiology/2019 07 09 - NASA Astrobiology - AbSciCon 2019 - Day 5 - Alexandra Pontefract_BjK_awWOglY - transcript (automated).pdf","Transcript Link")</f>
        <v>Transcript Link</v>
      </c>
    </row>
    <row r="407" ht="360" spans="1:13">
      <c r="A407" s="1" t="s">
        <v>1496</v>
      </c>
      <c r="B407" s="1" t="s">
        <v>13</v>
      </c>
      <c r="C407" s="4" t="s">
        <v>1569</v>
      </c>
      <c r="D407" s="1" t="s">
        <v>1570</v>
      </c>
      <c r="E407" s="1" t="s">
        <v>1571</v>
      </c>
      <c r="F407" s="4" t="s">
        <v>17</v>
      </c>
      <c r="G407" s="1" t="s">
        <v>18</v>
      </c>
      <c r="H407" s="1" t="s">
        <v>19</v>
      </c>
      <c r="I407" s="1" t="s">
        <v>20</v>
      </c>
      <c r="J407" s="1" t="s">
        <v>1572</v>
      </c>
      <c r="K407" s="1" t="s">
        <v>22</v>
      </c>
      <c r="L407" s="1" t="str">
        <f>HYPERLINK("https://files.afu.se/Downloads/Transcripts/0%20-%20Government/USA%20-%20NASA%20Astrobiology/2019 07 09 - NASA Astrobiology - AbSciCon 2019 - Day 4 - Kathleen Craft_Ch_S-76xHCU - transcript (automated).pdf","Transcript Link")</f>
        <v>Transcript Link</v>
      </c>
      <c r="M407" s="2" t="str">
        <f>HYPERLINK("https://files.afu.se/Downloads/Transcripts/0%20-%20Government/USA%20-%20NASA%20Astrobiology/2019 07 09 - NASA Astrobiology - AbSciCon 2019 - Day 4 - Kathleen Craft_Ch_S-76xHCU - transcript (automated).pdf","Transcript Link")</f>
        <v>Transcript Link</v>
      </c>
    </row>
    <row r="408" ht="345" spans="1:13">
      <c r="A408" s="1" t="s">
        <v>1496</v>
      </c>
      <c r="B408" s="1" t="s">
        <v>13</v>
      </c>
      <c r="C408" s="4" t="s">
        <v>1573</v>
      </c>
      <c r="D408" s="1" t="s">
        <v>1574</v>
      </c>
      <c r="E408" s="1" t="s">
        <v>1575</v>
      </c>
      <c r="F408" s="4" t="s">
        <v>17</v>
      </c>
      <c r="G408" s="1" t="s">
        <v>18</v>
      </c>
      <c r="H408" s="1" t="s">
        <v>19</v>
      </c>
      <c r="I408" s="1" t="s">
        <v>20</v>
      </c>
      <c r="J408" s="1" t="s">
        <v>1576</v>
      </c>
      <c r="K408" s="1" t="s">
        <v>22</v>
      </c>
      <c r="L408" s="1" t="str">
        <f>HYPERLINK("https://files.afu.se/Downloads/Transcripts/0%20-%20Government/USA%20-%20NASA%20Astrobiology/2019 07 09 - NASA Astrobiology - AbSciCon 2019 - Day 5 - Edgard Rivera-Valentin_FGz5fbUD0hw - transcript (automated).pdf","Transcript Link")</f>
        <v>Transcript Link</v>
      </c>
      <c r="M408" s="2" t="str">
        <f>HYPERLINK("https://files.afu.se/Downloads/Transcripts/0%20-%20Government/USA%20-%20NASA%20Astrobiology/2019 07 09 - NASA Astrobiology - AbSciCon 2019 - Day 5 - Edgard Rivera-Valentin_FGz5fbUD0hw - transcript (automated).pdf","Transcript Link")</f>
        <v>Transcript Link</v>
      </c>
    </row>
    <row r="409" ht="345" spans="1:13">
      <c r="A409" s="1" t="s">
        <v>1496</v>
      </c>
      <c r="B409" s="1" t="s">
        <v>13</v>
      </c>
      <c r="C409" s="4" t="s">
        <v>1577</v>
      </c>
      <c r="D409" s="1" t="s">
        <v>1578</v>
      </c>
      <c r="E409" s="1" t="s">
        <v>1579</v>
      </c>
      <c r="F409" s="4" t="s">
        <v>17</v>
      </c>
      <c r="G409" s="1" t="s">
        <v>18</v>
      </c>
      <c r="H409" s="1" t="s">
        <v>19</v>
      </c>
      <c r="I409" s="1" t="s">
        <v>20</v>
      </c>
      <c r="J409" s="1" t="s">
        <v>1580</v>
      </c>
      <c r="K409" s="1" t="s">
        <v>22</v>
      </c>
      <c r="L409" s="1" t="str">
        <f>HYPERLINK("https://files.afu.se/Downloads/Transcripts/0%20-%20Government/USA%20-%20NASA%20Astrobiology/2019 07 09 - NASA Astrobiology - AbSciCon 2019 - Day 4 - Joey Sparta_p0FLkYKYAW4 - transcript (automated).pdf","Transcript Link")</f>
        <v>Transcript Link</v>
      </c>
      <c r="M409" s="2" t="str">
        <f>HYPERLINK("https://files.afu.se/Downloads/Transcripts/0%20-%20Government/USA%20-%20NASA%20Astrobiology/2019 07 09 - NASA Astrobiology - AbSciCon 2019 - Day 4 - Joey Sparta_p0FLkYKYAW4 - transcript (automated).pdf","Transcript Link")</f>
        <v>Transcript Link</v>
      </c>
    </row>
    <row r="410" ht="345" spans="1:13">
      <c r="A410" s="1" t="s">
        <v>1496</v>
      </c>
      <c r="B410" s="1" t="s">
        <v>13</v>
      </c>
      <c r="C410" s="4" t="s">
        <v>1581</v>
      </c>
      <c r="D410" s="1" t="s">
        <v>1582</v>
      </c>
      <c r="E410" s="1" t="s">
        <v>1583</v>
      </c>
      <c r="F410" s="4" t="s">
        <v>17</v>
      </c>
      <c r="G410" s="1" t="s">
        <v>18</v>
      </c>
      <c r="H410" s="1" t="s">
        <v>19</v>
      </c>
      <c r="I410" s="1" t="s">
        <v>20</v>
      </c>
      <c r="J410" s="1" t="s">
        <v>1584</v>
      </c>
      <c r="K410" s="1" t="s">
        <v>22</v>
      </c>
      <c r="L410" s="1" t="str">
        <f>HYPERLINK("https://files.afu.se/Downloads/Transcripts/0%20-%20Government/USA%20-%20NASA%20Astrobiology/2019 07 09 - NASA Astrobiology - AbSciCon 2019 - Day 5 - German Martinez_z16mIfLNVKs - transcript (automated).pdf","Transcript Link")</f>
        <v>Transcript Link</v>
      </c>
      <c r="M410" s="2" t="str">
        <f>HYPERLINK("https://files.afu.se/Downloads/Transcripts/0%20-%20Government/USA%20-%20NASA%20Astrobiology/2019 07 09 - NASA Astrobiology - AbSciCon 2019 - Day 5 - German Martinez_z16mIfLNVKs - transcript (automated).pdf","Transcript Link")</f>
        <v>Transcript Link</v>
      </c>
    </row>
    <row r="411" ht="345" spans="1:13">
      <c r="A411" s="1" t="s">
        <v>1496</v>
      </c>
      <c r="B411" s="1" t="s">
        <v>13</v>
      </c>
      <c r="C411" s="4" t="s">
        <v>1585</v>
      </c>
      <c r="D411" s="1" t="s">
        <v>1586</v>
      </c>
      <c r="E411" s="1" t="s">
        <v>1587</v>
      </c>
      <c r="F411" s="4" t="s">
        <v>17</v>
      </c>
      <c r="G411" s="1" t="s">
        <v>18</v>
      </c>
      <c r="H411" s="1" t="s">
        <v>19</v>
      </c>
      <c r="I411" s="1" t="s">
        <v>20</v>
      </c>
      <c r="J411" s="1" t="s">
        <v>1588</v>
      </c>
      <c r="K411" s="1" t="s">
        <v>22</v>
      </c>
      <c r="L411" s="1" t="str">
        <f>HYPERLINK("https://files.afu.se/Downloads/Transcripts/0%20-%20Government/USA%20-%20NASA%20Astrobiology/2019 07 09 - NASA Astrobiology - AbSciCon 2019 - Day 5 - David Stillman_0J3jm3vX0Mo - transcript (automated).pdf","Transcript Link")</f>
        <v>Transcript Link</v>
      </c>
      <c r="M411" s="2" t="str">
        <f>HYPERLINK("https://files.afu.se/Downloads/Transcripts/0%20-%20Government/USA%20-%20NASA%20Astrobiology/2019 07 09 - NASA Astrobiology - AbSciCon 2019 - Day 5 - David Stillman_0J3jm3vX0Mo - transcript (automated).pdf","Transcript Link")</f>
        <v>Transcript Link</v>
      </c>
    </row>
    <row r="412" ht="345" spans="1:13">
      <c r="A412" s="1" t="s">
        <v>1496</v>
      </c>
      <c r="B412" s="1" t="s">
        <v>13</v>
      </c>
      <c r="C412" s="4" t="s">
        <v>1589</v>
      </c>
      <c r="D412" s="1" t="s">
        <v>1590</v>
      </c>
      <c r="E412" s="1" t="s">
        <v>1591</v>
      </c>
      <c r="F412" s="4" t="s">
        <v>17</v>
      </c>
      <c r="G412" s="1" t="s">
        <v>18</v>
      </c>
      <c r="H412" s="1" t="s">
        <v>19</v>
      </c>
      <c r="I412" s="1" t="s">
        <v>20</v>
      </c>
      <c r="J412" s="1" t="s">
        <v>1592</v>
      </c>
      <c r="K412" s="1" t="s">
        <v>22</v>
      </c>
      <c r="L412" s="1" t="str">
        <f>HYPERLINK("https://files.afu.se/Downloads/Transcripts/0%20-%20Government/USA%20-%20NASA%20Astrobiology/2019 07 09 - NASA Astrobiology - AbSciCon 2019 - Day 5 - Nancy Thomas_1CSKV2RlJo8 - transcript (automated).pdf","Transcript Link")</f>
        <v>Transcript Link</v>
      </c>
      <c r="M412" s="2" t="str">
        <f>HYPERLINK("https://files.afu.se/Downloads/Transcripts/0%20-%20Government/USA%20-%20NASA%20Astrobiology/2019 07 09 - NASA Astrobiology - AbSciCon 2019 - Day 5 - Nancy Thomas_1CSKV2RlJo8 - transcript (automated).pdf","Transcript Link")</f>
        <v>Transcript Link</v>
      </c>
    </row>
    <row r="413" ht="330" spans="1:13">
      <c r="A413" s="1" t="s">
        <v>1496</v>
      </c>
      <c r="B413" s="1" t="s">
        <v>13</v>
      </c>
      <c r="C413" s="4" t="s">
        <v>1593</v>
      </c>
      <c r="D413" s="1" t="s">
        <v>1594</v>
      </c>
      <c r="E413" s="1" t="s">
        <v>1595</v>
      </c>
      <c r="F413" s="4" t="s">
        <v>17</v>
      </c>
      <c r="G413" s="1" t="s">
        <v>18</v>
      </c>
      <c r="H413" s="1" t="s">
        <v>19</v>
      </c>
      <c r="I413" s="1" t="s">
        <v>20</v>
      </c>
      <c r="J413" s="1" t="s">
        <v>1596</v>
      </c>
      <c r="K413" s="1" t="s">
        <v>22</v>
      </c>
      <c r="L413" s="1" t="str">
        <f>HYPERLINK("https://files.afu.se/Downloads/Transcripts/0%20-%20Government/USA%20-%20NASA%20Astrobiology/2019 07 09 - NASA Astrobiology - AbSciCon 2019 - Day 4 - Ricardo Arevalo_4Kx7GS6BbnU - transcript (automated).pdf","Transcript Link")</f>
        <v>Transcript Link</v>
      </c>
      <c r="M413" s="2" t="str">
        <f>HYPERLINK("https://files.afu.se/Downloads/Transcripts/0%20-%20Government/USA%20-%20NASA%20Astrobiology/2019 07 09 - NASA Astrobiology - AbSciCon 2019 - Day 4 - Ricardo Arevalo_4Kx7GS6BbnU - transcript (automated).pdf","Transcript Link")</f>
        <v>Transcript Link</v>
      </c>
    </row>
    <row r="414" ht="345" spans="1:13">
      <c r="A414" s="1" t="s">
        <v>1496</v>
      </c>
      <c r="B414" s="1" t="s">
        <v>13</v>
      </c>
      <c r="C414" s="4" t="s">
        <v>1597</v>
      </c>
      <c r="D414" s="1" t="s">
        <v>1598</v>
      </c>
      <c r="E414" s="1" t="s">
        <v>1599</v>
      </c>
      <c r="F414" s="4" t="s">
        <v>17</v>
      </c>
      <c r="G414" s="1" t="s">
        <v>18</v>
      </c>
      <c r="H414" s="1" t="s">
        <v>19</v>
      </c>
      <c r="I414" s="1" t="s">
        <v>20</v>
      </c>
      <c r="J414" s="1" t="s">
        <v>1600</v>
      </c>
      <c r="K414" s="1" t="s">
        <v>22</v>
      </c>
      <c r="L414" s="1" t="str">
        <f>HYPERLINK("https://files.afu.se/Downloads/Transcripts/0%20-%20Government/USA%20-%20NASA%20Astrobiology/2019 07 09 - NASA Astrobiology - AbSciCon 2019 - Day 5 - Vincent Chevrier_4iO_cL9tWCQ - transcript (automated).pdf","Transcript Link")</f>
        <v>Transcript Link</v>
      </c>
      <c r="M414" s="2" t="str">
        <f>HYPERLINK("https://files.afu.se/Downloads/Transcripts/0%20-%20Government/USA%20-%20NASA%20Astrobiology/2019 07 09 - NASA Astrobiology - AbSciCon 2019 - Day 5 - Vincent Chevrier_4iO_cL9tWCQ - transcript (automated).pdf","Transcript Link")</f>
        <v>Transcript Link</v>
      </c>
    </row>
    <row r="415" ht="330" spans="1:13">
      <c r="A415" s="1" t="s">
        <v>1496</v>
      </c>
      <c r="B415" s="1" t="s">
        <v>13</v>
      </c>
      <c r="C415" s="4" t="s">
        <v>1601</v>
      </c>
      <c r="D415" s="1" t="s">
        <v>1602</v>
      </c>
      <c r="E415" s="1" t="s">
        <v>1603</v>
      </c>
      <c r="F415" s="4" t="s">
        <v>17</v>
      </c>
      <c r="G415" s="1" t="s">
        <v>18</v>
      </c>
      <c r="H415" s="1" t="s">
        <v>19</v>
      </c>
      <c r="I415" s="1" t="s">
        <v>20</v>
      </c>
      <c r="J415" s="1" t="s">
        <v>1604</v>
      </c>
      <c r="K415" s="1" t="s">
        <v>22</v>
      </c>
      <c r="L415" s="1" t="str">
        <f>HYPERLINK("https://files.afu.se/Downloads/Transcripts/0%20-%20Government/USA%20-%20NASA%20Astrobiology/2019 07 09 - NASA Astrobiology - AbSciCon 2019 - Day 4 - Elizabeth Jaramillo_8NRfkRkOKEA - transcript (automated).pdf","Transcript Link")</f>
        <v>Transcript Link</v>
      </c>
      <c r="M415" s="2" t="str">
        <f>HYPERLINK("https://files.afu.se/Downloads/Transcripts/0%20-%20Government/USA%20-%20NASA%20Astrobiology/2019 07 09 - NASA Astrobiology - AbSciCon 2019 - Day 4 - Elizabeth Jaramillo_8NRfkRkOKEA - transcript (automated).pdf","Transcript Link")</f>
        <v>Transcript Link</v>
      </c>
    </row>
    <row r="416" ht="345" spans="1:13">
      <c r="A416" s="1" t="s">
        <v>1496</v>
      </c>
      <c r="B416" s="1" t="s">
        <v>13</v>
      </c>
      <c r="C416" s="4" t="s">
        <v>1605</v>
      </c>
      <c r="D416" s="1" t="s">
        <v>1606</v>
      </c>
      <c r="E416" s="1" t="s">
        <v>1607</v>
      </c>
      <c r="F416" s="4" t="s">
        <v>17</v>
      </c>
      <c r="G416" s="1" t="s">
        <v>18</v>
      </c>
      <c r="H416" s="1" t="s">
        <v>19</v>
      </c>
      <c r="I416" s="1" t="s">
        <v>20</v>
      </c>
      <c r="J416" s="1" t="s">
        <v>1608</v>
      </c>
      <c r="K416" s="1" t="s">
        <v>22</v>
      </c>
      <c r="L416" s="1" t="str">
        <f>HYPERLINK("https://files.afu.se/Downloads/Transcripts/0%20-%20Government/USA%20-%20NASA%20Astrobiology/2019 07 09 - NASA Astrobiology - AbSciCon 2019 - Day 4 - Corina Barbalata_939p2CWFmZw - transcript (automated).pdf","Transcript Link")</f>
        <v>Transcript Link</v>
      </c>
      <c r="M416" s="2" t="str">
        <f>HYPERLINK("https://files.afu.se/Downloads/Transcripts/0%20-%20Government/USA%20-%20NASA%20Astrobiology/2019 07 09 - NASA Astrobiology - AbSciCon 2019 - Day 4 - Corina Barbalata_939p2CWFmZw - transcript (automated).pdf","Transcript Link")</f>
        <v>Transcript Link</v>
      </c>
    </row>
    <row r="417" ht="330" spans="1:13">
      <c r="A417" s="1" t="s">
        <v>1496</v>
      </c>
      <c r="B417" s="1" t="s">
        <v>13</v>
      </c>
      <c r="C417" s="4" t="s">
        <v>1609</v>
      </c>
      <c r="D417" s="1" t="s">
        <v>1610</v>
      </c>
      <c r="E417" s="1" t="s">
        <v>1611</v>
      </c>
      <c r="F417" s="4" t="s">
        <v>17</v>
      </c>
      <c r="G417" s="1" t="s">
        <v>18</v>
      </c>
      <c r="H417" s="1" t="s">
        <v>19</v>
      </c>
      <c r="I417" s="1" t="s">
        <v>20</v>
      </c>
      <c r="J417" s="1" t="s">
        <v>1612</v>
      </c>
      <c r="K417" s="1" t="s">
        <v>22</v>
      </c>
      <c r="L417" s="1" t="str">
        <f>HYPERLINK("https://files.afu.se/Downloads/Transcripts/0%20-%20Government/USA%20-%20NASA%20Astrobiology/2019 07 09 - NASA Astrobiology - AbSciCon 2019 - Day 5 - Andrew Shumway_CQ7hB360ypU - transcript (automated).pdf","Transcript Link")</f>
        <v>Transcript Link</v>
      </c>
      <c r="M417" s="2" t="str">
        <f>HYPERLINK("https://files.afu.se/Downloads/Transcripts/0%20-%20Government/USA%20-%20NASA%20Astrobiology/2019 07 09 - NASA Astrobiology - AbSciCon 2019 - Day 5 - Andrew Shumway_CQ7hB360ypU - transcript (automated).pdf","Transcript Link")</f>
        <v>Transcript Link</v>
      </c>
    </row>
    <row r="418" ht="345" spans="1:13">
      <c r="A418" s="1" t="s">
        <v>1496</v>
      </c>
      <c r="B418" s="1" t="s">
        <v>13</v>
      </c>
      <c r="C418" s="4" t="s">
        <v>1613</v>
      </c>
      <c r="D418" s="1" t="s">
        <v>1614</v>
      </c>
      <c r="E418" s="1" t="s">
        <v>1615</v>
      </c>
      <c r="F418" s="4" t="s">
        <v>17</v>
      </c>
      <c r="G418" s="1" t="s">
        <v>18</v>
      </c>
      <c r="H418" s="1" t="s">
        <v>19</v>
      </c>
      <c r="I418" s="1" t="s">
        <v>20</v>
      </c>
      <c r="J418" s="1" t="s">
        <v>1616</v>
      </c>
      <c r="K418" s="1" t="s">
        <v>22</v>
      </c>
      <c r="L418" s="1" t="str">
        <f>HYPERLINK("https://files.afu.se/Downloads/Transcripts/0%20-%20Government/USA%20-%20NASA%20Astrobiology/2019 07 09 - NASA Astrobiology - AbSciCon 2019 - Day 4 - Zachary Duca_LbH2NX6bWHM - transcript (automated).pdf","Transcript Link")</f>
        <v>Transcript Link</v>
      </c>
      <c r="M418" s="2" t="str">
        <f>HYPERLINK("https://files.afu.se/Downloads/Transcripts/0%20-%20Government/USA%20-%20NASA%20Astrobiology/2019 07 09 - NASA Astrobiology - AbSciCon 2019 - Day 4 - Zachary Duca_LbH2NX6bWHM - transcript (automated).pdf","Transcript Link")</f>
        <v>Transcript Link</v>
      </c>
    </row>
    <row r="419" ht="345" spans="1:13">
      <c r="A419" s="1" t="s">
        <v>1496</v>
      </c>
      <c r="B419" s="1" t="s">
        <v>13</v>
      </c>
      <c r="C419" s="4" t="s">
        <v>1617</v>
      </c>
      <c r="D419" s="1" t="s">
        <v>1618</v>
      </c>
      <c r="E419" s="1" t="s">
        <v>1619</v>
      </c>
      <c r="F419" s="4" t="s">
        <v>17</v>
      </c>
      <c r="G419" s="1" t="s">
        <v>18</v>
      </c>
      <c r="H419" s="1" t="s">
        <v>19</v>
      </c>
      <c r="I419" s="1" t="s">
        <v>20</v>
      </c>
      <c r="J419" s="1" t="s">
        <v>1620</v>
      </c>
      <c r="K419" s="1" t="s">
        <v>22</v>
      </c>
      <c r="L419" s="1" t="str">
        <f>HYPERLINK("https://files.afu.se/Downloads/Transcripts/0%20-%20Government/USA%20-%20NASA%20Astrobiology/2019 07 09 - NASA Astrobiology - AbSciCon 2019 - Day 5 - Plenary Session  Ocean World Exploration in our Solar System_QzjiMkWab_w - transcript (automated).pdf","Transcript Link")</f>
        <v>Transcript Link</v>
      </c>
      <c r="M419" s="2" t="str">
        <f>HYPERLINK("https://files.afu.se/Downloads/Transcripts/0%20-%20Government/USA%20-%20NASA%20Astrobiology/2019 07 09 - NASA Astrobiology - AbSciCon 2019 - Day 5 - Plenary Session  Ocean World Exploration in our Solar System_QzjiMkWab_w - transcript (automated).pdf","Transcript Link")</f>
        <v>Transcript Link</v>
      </c>
    </row>
    <row r="420" ht="345" spans="1:13">
      <c r="A420" s="1" t="s">
        <v>1496</v>
      </c>
      <c r="B420" s="1" t="s">
        <v>13</v>
      </c>
      <c r="C420" s="4" t="s">
        <v>1621</v>
      </c>
      <c r="D420" s="1" t="s">
        <v>1622</v>
      </c>
      <c r="E420" s="1" t="s">
        <v>1623</v>
      </c>
      <c r="F420" s="4" t="s">
        <v>17</v>
      </c>
      <c r="G420" s="1" t="s">
        <v>18</v>
      </c>
      <c r="H420" s="1" t="s">
        <v>19</v>
      </c>
      <c r="I420" s="1" t="s">
        <v>20</v>
      </c>
      <c r="J420" s="1" t="s">
        <v>1624</v>
      </c>
      <c r="K420" s="1" t="s">
        <v>22</v>
      </c>
      <c r="L420" s="1" t="str">
        <f>HYPERLINK("https://files.afu.se/Downloads/Transcripts/0%20-%20Government/USA%20-%20NASA%20Astrobiology/2019 07 09 - NASA Astrobiology - AbSciCon 2019 - Day 4 - James Lambert_QzyqSj2QIUk - transcript (automated).pdf","Transcript Link")</f>
        <v>Transcript Link</v>
      </c>
      <c r="M420" s="2" t="str">
        <f>HYPERLINK("https://files.afu.se/Downloads/Transcripts/0%20-%20Government/USA%20-%20NASA%20Astrobiology/2019 07 09 - NASA Astrobiology - AbSciCon 2019 - Day 4 - James Lambert_QzyqSj2QIUk - transcript (automated).pdf","Transcript Link")</f>
        <v>Transcript Link</v>
      </c>
    </row>
    <row r="421" ht="345" spans="1:13">
      <c r="A421" s="1" t="s">
        <v>1496</v>
      </c>
      <c r="B421" s="1" t="s">
        <v>13</v>
      </c>
      <c r="C421" s="4" t="s">
        <v>1625</v>
      </c>
      <c r="D421" s="1" t="s">
        <v>1626</v>
      </c>
      <c r="E421" s="1" t="s">
        <v>1627</v>
      </c>
      <c r="F421" s="4" t="s">
        <v>17</v>
      </c>
      <c r="G421" s="1" t="s">
        <v>18</v>
      </c>
      <c r="H421" s="1" t="s">
        <v>19</v>
      </c>
      <c r="I421" s="1" t="s">
        <v>20</v>
      </c>
      <c r="J421" s="1" t="s">
        <v>1628</v>
      </c>
      <c r="K421" s="1" t="s">
        <v>22</v>
      </c>
      <c r="L421" s="1" t="str">
        <f>HYPERLINK("https://files.afu.se/Downloads/Transcripts/0%20-%20Government/USA%20-%20NASA%20Astrobiology/2019 07 09 - NASA Astrobiology - AbSciCon 2019 - Day 4 - William Stone_VL7O3n9ukqo - transcript (automated).pdf","Transcript Link")</f>
        <v>Transcript Link</v>
      </c>
      <c r="M421" s="2" t="str">
        <f>HYPERLINK("https://files.afu.se/Downloads/Transcripts/0%20-%20Government/USA%20-%20NASA%20Astrobiology/2019 07 09 - NASA Astrobiology - AbSciCon 2019 - Day 4 - William Stone_VL7O3n9ukqo - transcript (automated).pdf","Transcript Link")</f>
        <v>Transcript Link</v>
      </c>
    </row>
    <row r="422" ht="330" spans="1:13">
      <c r="A422" s="1" t="s">
        <v>1496</v>
      </c>
      <c r="B422" s="1" t="s">
        <v>13</v>
      </c>
      <c r="C422" s="4" t="s">
        <v>1629</v>
      </c>
      <c r="D422" s="1" t="s">
        <v>1630</v>
      </c>
      <c r="E422" s="1" t="s">
        <v>1631</v>
      </c>
      <c r="F422" s="4" t="s">
        <v>17</v>
      </c>
      <c r="G422" s="1" t="s">
        <v>18</v>
      </c>
      <c r="H422" s="1" t="s">
        <v>19</v>
      </c>
      <c r="I422" s="1" t="s">
        <v>20</v>
      </c>
      <c r="J422" s="1" t="s">
        <v>1632</v>
      </c>
      <c r="K422" s="1" t="s">
        <v>22</v>
      </c>
      <c r="L422" s="1" t="str">
        <f>HYPERLINK("https://files.afu.se/Downloads/Transcripts/0%20-%20Government/USA%20-%20NASA%20Astrobiology/2019 07 09 - NASA Astrobiology - AbSciCon 2019 - Day 5 - Jill Mikucki_Y8ZbEq-p2Uw - transcript (automated).pdf","Transcript Link")</f>
        <v>Transcript Link</v>
      </c>
      <c r="M422" s="2" t="str">
        <f>HYPERLINK("https://files.afu.se/Downloads/Transcripts/0%20-%20Government/USA%20-%20NASA%20Astrobiology/2019 07 09 - NASA Astrobiology - AbSciCon 2019 - Day 5 - Jill Mikucki_Y8ZbEq-p2Uw - transcript (automated).pdf","Transcript Link")</f>
        <v>Transcript Link</v>
      </c>
    </row>
    <row r="423" ht="345" spans="1:13">
      <c r="A423" s="1" t="s">
        <v>1496</v>
      </c>
      <c r="B423" s="1" t="s">
        <v>13</v>
      </c>
      <c r="C423" s="4" t="s">
        <v>1633</v>
      </c>
      <c r="D423" s="1" t="s">
        <v>1634</v>
      </c>
      <c r="E423" s="1" t="s">
        <v>1635</v>
      </c>
      <c r="F423" s="4" t="s">
        <v>17</v>
      </c>
      <c r="G423" s="1" t="s">
        <v>18</v>
      </c>
      <c r="H423" s="1" t="s">
        <v>19</v>
      </c>
      <c r="I423" s="1" t="s">
        <v>20</v>
      </c>
      <c r="J423" s="1" t="s">
        <v>1636</v>
      </c>
      <c r="K423" s="1" t="s">
        <v>22</v>
      </c>
      <c r="L423" s="1" t="str">
        <f>HYPERLINK("https://files.afu.se/Downloads/Transcripts/0%20-%20Government/USA%20-%20NASA%20Astrobiology/2019 07 09 - NASA Astrobiology - AbSciCon 2019 - Day 5 - Magdalena Osburn_YFvwoxI1aIo - transcript (automated).pdf","Transcript Link")</f>
        <v>Transcript Link</v>
      </c>
      <c r="M423" s="2" t="str">
        <f>HYPERLINK("https://files.afu.se/Downloads/Transcripts/0%20-%20Government/USA%20-%20NASA%20Astrobiology/2019 07 09 - NASA Astrobiology - AbSciCon 2019 - Day 5 - Magdalena Osburn_YFvwoxI1aIo - transcript (automated).pdf","Transcript Link")</f>
        <v>Transcript Link</v>
      </c>
    </row>
    <row r="424" ht="345" spans="1:13">
      <c r="A424" s="1" t="s">
        <v>1496</v>
      </c>
      <c r="B424" s="1" t="s">
        <v>13</v>
      </c>
      <c r="C424" s="4" t="s">
        <v>1637</v>
      </c>
      <c r="D424" s="1" t="s">
        <v>1638</v>
      </c>
      <c r="E424" s="1" t="s">
        <v>1639</v>
      </c>
      <c r="F424" s="4" t="s">
        <v>17</v>
      </c>
      <c r="G424" s="1" t="s">
        <v>18</v>
      </c>
      <c r="H424" s="1" t="s">
        <v>19</v>
      </c>
      <c r="I424" s="1" t="s">
        <v>20</v>
      </c>
      <c r="J424" s="1" t="s">
        <v>1640</v>
      </c>
      <c r="K424" s="1" t="s">
        <v>22</v>
      </c>
      <c r="L424" s="1" t="str">
        <f>HYPERLINK("https://files.afu.se/Downloads/Transcripts/0%20-%20Government/USA%20-%20NASA%20Astrobiology/2019 07 09 - NASA Astrobiology - AbSciCon 2019 - Day 4 - Dale Winebrenner__l3QSLHgd7I - transcript (automated).pdf","Transcript Link")</f>
        <v>Transcript Link</v>
      </c>
      <c r="M424" s="2" t="str">
        <f>HYPERLINK("https://files.afu.se/Downloads/Transcripts/0%20-%20Government/USA%20-%20NASA%20Astrobiology/2019 07 09 - NASA Astrobiology - AbSciCon 2019 - Day 4 - Dale Winebrenner__l3QSLHgd7I - transcript (automated).pdf","Transcript Link")</f>
        <v>Transcript Link</v>
      </c>
    </row>
    <row r="425" ht="360" spans="1:13">
      <c r="A425" s="1" t="s">
        <v>1496</v>
      </c>
      <c r="B425" s="1" t="s">
        <v>13</v>
      </c>
      <c r="C425" s="4" t="s">
        <v>1641</v>
      </c>
      <c r="D425" s="1" t="s">
        <v>1642</v>
      </c>
      <c r="E425" s="1" t="s">
        <v>1643</v>
      </c>
      <c r="F425" s="4" t="s">
        <v>17</v>
      </c>
      <c r="G425" s="1" t="s">
        <v>18</v>
      </c>
      <c r="H425" s="1" t="s">
        <v>19</v>
      </c>
      <c r="I425" s="1" t="s">
        <v>20</v>
      </c>
      <c r="J425" s="1" t="s">
        <v>1644</v>
      </c>
      <c r="K425" s="1" t="s">
        <v>22</v>
      </c>
      <c r="L425" s="1" t="str">
        <f>HYPERLINK("https://files.afu.se/Downloads/Transcripts/0%20-%20Government/USA%20-%20NASA%20Astrobiology/2019 07 09 - NASA Astrobiology - AbSciCon 2019 - Day 5 - Marcela Ewert_fhOoMf4C4pw - transcript (automated).pdf","Transcript Link")</f>
        <v>Transcript Link</v>
      </c>
      <c r="M425" s="2" t="str">
        <f>HYPERLINK("https://files.afu.se/Downloads/Transcripts/0%20-%20Government/USA%20-%20NASA%20Astrobiology/2019 07 09 - NASA Astrobiology - AbSciCon 2019 - Day 5 - Marcela Ewert_fhOoMf4C4pw - transcript (automated).pdf","Transcript Link")</f>
        <v>Transcript Link</v>
      </c>
    </row>
    <row r="426" ht="360" spans="1:13">
      <c r="A426" s="1" t="s">
        <v>1496</v>
      </c>
      <c r="B426" s="1" t="s">
        <v>13</v>
      </c>
      <c r="C426" s="4" t="s">
        <v>1645</v>
      </c>
      <c r="D426" s="1" t="s">
        <v>1646</v>
      </c>
      <c r="E426" s="1" t="s">
        <v>1647</v>
      </c>
      <c r="F426" s="4" t="s">
        <v>17</v>
      </c>
      <c r="G426" s="1" t="s">
        <v>18</v>
      </c>
      <c r="H426" s="1" t="s">
        <v>19</v>
      </c>
      <c r="I426" s="1" t="s">
        <v>20</v>
      </c>
      <c r="J426" s="1" t="s">
        <v>1648</v>
      </c>
      <c r="K426" s="1" t="s">
        <v>22</v>
      </c>
      <c r="L426" s="1" t="str">
        <f>HYPERLINK("https://files.afu.se/Downloads/Transcripts/0%20-%20Government/USA%20-%20NASA%20Astrobiology/2019 07 09 - NASA Astrobiology - AbSciCon 2019 - Day 4 - Peter Willis_mFy-wqvniWE - transcript (automated).pdf","Transcript Link")</f>
        <v>Transcript Link</v>
      </c>
      <c r="M426" s="2" t="str">
        <f>HYPERLINK("https://files.afu.se/Downloads/Transcripts/0%20-%20Government/USA%20-%20NASA%20Astrobiology/2019 07 09 - NASA Astrobiology - AbSciCon 2019 - Day 4 - Peter Willis_mFy-wqvniWE - transcript (automated).pdf","Transcript Link")</f>
        <v>Transcript Link</v>
      </c>
    </row>
    <row r="427" ht="330" spans="1:13">
      <c r="A427" s="1" t="s">
        <v>1496</v>
      </c>
      <c r="B427" s="1" t="s">
        <v>13</v>
      </c>
      <c r="C427" s="4" t="s">
        <v>1649</v>
      </c>
      <c r="D427" s="1" t="s">
        <v>1650</v>
      </c>
      <c r="E427" s="1" t="s">
        <v>1651</v>
      </c>
      <c r="F427" s="4" t="s">
        <v>17</v>
      </c>
      <c r="G427" s="1" t="s">
        <v>18</v>
      </c>
      <c r="H427" s="1" t="s">
        <v>19</v>
      </c>
      <c r="I427" s="1" t="s">
        <v>20</v>
      </c>
      <c r="J427" s="1" t="s">
        <v>1652</v>
      </c>
      <c r="K427" s="1" t="s">
        <v>22</v>
      </c>
      <c r="L427" s="1" t="str">
        <f>HYPERLINK("https://files.afu.se/Downloads/Transcripts/0%20-%20Government/USA%20-%20NASA%20Astrobiology/2019 07 09 - NASA Astrobiology - AbSciCon 2019 - Day 5 - Jennifer Hanley_p06klvoig6M - transcript (automated).pdf","Transcript Link")</f>
        <v>Transcript Link</v>
      </c>
      <c r="M427" s="2" t="str">
        <f>HYPERLINK("https://files.afu.se/Downloads/Transcripts/0%20-%20Government/USA%20-%20NASA%20Astrobiology/2019 07 09 - NASA Astrobiology - AbSciCon 2019 - Day 5 - Jennifer Hanley_p06klvoig6M - transcript (automated).pdf","Transcript Link")</f>
        <v>Transcript Link</v>
      </c>
    </row>
    <row r="428" ht="345" spans="1:13">
      <c r="A428" s="1" t="s">
        <v>1496</v>
      </c>
      <c r="B428" s="1" t="s">
        <v>13</v>
      </c>
      <c r="C428" s="4" t="s">
        <v>1653</v>
      </c>
      <c r="D428" s="1" t="s">
        <v>1654</v>
      </c>
      <c r="E428" s="1" t="s">
        <v>1655</v>
      </c>
      <c r="F428" s="4" t="s">
        <v>17</v>
      </c>
      <c r="G428" s="1" t="s">
        <v>18</v>
      </c>
      <c r="H428" s="1" t="s">
        <v>19</v>
      </c>
      <c r="I428" s="1" t="s">
        <v>20</v>
      </c>
      <c r="J428" s="1" t="s">
        <v>1656</v>
      </c>
      <c r="K428" s="1" t="s">
        <v>22</v>
      </c>
      <c r="L428" s="1" t="str">
        <f>HYPERLINK("https://files.afu.se/Downloads/Transcripts/0%20-%20Government/USA%20-%20NASA%20Astrobiology/2019 07 09 - NASA Astrobiology - AbSciCon 2019 - Day 3 - Sergei Katsev_vVarLZlxUnI - transcript (automated).pdf","Transcript Link")</f>
        <v>Transcript Link</v>
      </c>
      <c r="M428" s="2" t="str">
        <f>HYPERLINK("https://files.afu.se/Downloads/Transcripts/0%20-%20Government/USA%20-%20NASA%20Astrobiology/2019 07 09 - NASA Astrobiology - AbSciCon 2019 - Day 3 - Sergei Katsev_vVarLZlxUnI - transcript (automated).pdf","Transcript Link")</f>
        <v>Transcript Link</v>
      </c>
    </row>
    <row r="429" ht="345" spans="1:13">
      <c r="A429" s="1" t="s">
        <v>1496</v>
      </c>
      <c r="B429" s="1" t="s">
        <v>13</v>
      </c>
      <c r="C429" s="4" t="s">
        <v>1657</v>
      </c>
      <c r="D429" s="1" t="s">
        <v>1658</v>
      </c>
      <c r="E429" s="1" t="s">
        <v>1659</v>
      </c>
      <c r="F429" s="4" t="s">
        <v>17</v>
      </c>
      <c r="G429" s="1" t="s">
        <v>18</v>
      </c>
      <c r="H429" s="1" t="s">
        <v>19</v>
      </c>
      <c r="I429" s="1" t="s">
        <v>20</v>
      </c>
      <c r="J429" s="1" t="s">
        <v>1660</v>
      </c>
      <c r="K429" s="1" t="s">
        <v>22</v>
      </c>
      <c r="L429" s="1" t="str">
        <f>HYPERLINK("https://files.afu.se/Downloads/Transcripts/0%20-%20Government/USA%20-%20NASA%20Astrobiology/2019 07 09 - NASA Astrobiology - AbSciCon 2019 - Day 4 - Rosalba Bonaccorsi_x8uKQia043I - transcript (automated).pdf","Transcript Link")</f>
        <v>Transcript Link</v>
      </c>
      <c r="M429" s="2" t="str">
        <f>HYPERLINK("https://files.afu.se/Downloads/Transcripts/0%20-%20Government/USA%20-%20NASA%20Astrobiology/2019 07 09 - NASA Astrobiology - AbSciCon 2019 - Day 4 - Rosalba Bonaccorsi_x8uKQia043I - transcript (automated).pdf","Transcript Link")</f>
        <v>Transcript Link</v>
      </c>
    </row>
    <row r="430" ht="345" spans="1:13">
      <c r="A430" s="1" t="s">
        <v>1496</v>
      </c>
      <c r="B430" s="1" t="s">
        <v>13</v>
      </c>
      <c r="C430" s="4" t="s">
        <v>1661</v>
      </c>
      <c r="D430" s="1" t="s">
        <v>1662</v>
      </c>
      <c r="E430" s="1" t="s">
        <v>1663</v>
      </c>
      <c r="F430" s="4" t="s">
        <v>17</v>
      </c>
      <c r="G430" s="1" t="s">
        <v>18</v>
      </c>
      <c r="H430" s="1" t="s">
        <v>19</v>
      </c>
      <c r="I430" s="1" t="s">
        <v>20</v>
      </c>
      <c r="J430" s="1" t="s">
        <v>1664</v>
      </c>
      <c r="K430" s="1" t="s">
        <v>22</v>
      </c>
      <c r="L430" s="1" t="str">
        <f>HYPERLINK("https://files.afu.se/Downloads/Transcripts/0%20-%20Government/USA%20-%20NASA%20Astrobiology/2019 07 09 - NASA Astrobiology - AbSciCon 2019 - Day 4 - Samuel Howell_ys9xeTTDP8E - transcript (automated).pdf","Transcript Link")</f>
        <v>Transcript Link</v>
      </c>
      <c r="M430" s="2" t="str">
        <f>HYPERLINK("https://files.afu.se/Downloads/Transcripts/0%20-%20Government/USA%20-%20NASA%20Astrobiology/2019 07 09 - NASA Astrobiology - AbSciCon 2019 - Day 4 - Samuel Howell_ys9xeTTDP8E - transcript (automated).pdf","Transcript Link")</f>
        <v>Transcript Link</v>
      </c>
    </row>
    <row r="431" ht="330" spans="1:13">
      <c r="A431" s="1" t="s">
        <v>1496</v>
      </c>
      <c r="B431" s="1" t="s">
        <v>13</v>
      </c>
      <c r="C431" s="4" t="s">
        <v>1665</v>
      </c>
      <c r="D431" s="1" t="s">
        <v>1666</v>
      </c>
      <c r="E431" s="1" t="s">
        <v>1667</v>
      </c>
      <c r="F431" s="4" t="s">
        <v>17</v>
      </c>
      <c r="G431" s="1" t="s">
        <v>18</v>
      </c>
      <c r="H431" s="1" t="s">
        <v>19</v>
      </c>
      <c r="I431" s="1" t="s">
        <v>20</v>
      </c>
      <c r="J431" s="1" t="s">
        <v>1668</v>
      </c>
      <c r="K431" s="1" t="s">
        <v>22</v>
      </c>
      <c r="L431" s="1" t="str">
        <f>HYPERLINK("https://files.afu.se/Downloads/Transcripts/0%20-%20Government/USA%20-%20NASA%20Astrobiology/2019 07 09 - NASA Astrobiology - AbSciCon 2019 - Day 4 - Tighe Costa_zzsVhlPQb-Q - transcript (automated).pdf","Transcript Link")</f>
        <v>Transcript Link</v>
      </c>
      <c r="M431" s="2" t="str">
        <f>HYPERLINK("https://files.afu.se/Downloads/Transcripts/0%20-%20Government/USA%20-%20NASA%20Astrobiology/2019 07 09 - NASA Astrobiology - AbSciCon 2019 - Day 4 - Tighe Costa_zzsVhlPQb-Q - transcript (automated).pdf","Transcript Link")</f>
        <v>Transcript Link</v>
      </c>
    </row>
    <row r="432" ht="330" spans="1:13">
      <c r="A432" s="1" t="s">
        <v>1496</v>
      </c>
      <c r="B432" s="1" t="s">
        <v>13</v>
      </c>
      <c r="C432" s="4" t="s">
        <v>1669</v>
      </c>
      <c r="D432" s="1" t="s">
        <v>1670</v>
      </c>
      <c r="E432" s="1" t="s">
        <v>1671</v>
      </c>
      <c r="F432" s="4" t="s">
        <v>17</v>
      </c>
      <c r="G432" s="1" t="s">
        <v>18</v>
      </c>
      <c r="H432" s="1" t="s">
        <v>19</v>
      </c>
      <c r="I432" s="1" t="s">
        <v>20</v>
      </c>
      <c r="J432" s="1" t="s">
        <v>1672</v>
      </c>
      <c r="K432" s="1" t="s">
        <v>22</v>
      </c>
      <c r="L432" s="1" t="str">
        <f>HYPERLINK("https://files.afu.se/Downloads/Transcripts/0%20-%20Government/USA%20-%20NASA%20Astrobiology/2019 07 09 - NASA Astrobiology - AbSciCon 2019 - Day 4 - Richard Mathies_Pwrpr39kAik - transcript (automated).pdf","Transcript Link")</f>
        <v>Transcript Link</v>
      </c>
      <c r="M432" s="2" t="str">
        <f>HYPERLINK("https://files.afu.se/Downloads/Transcripts/0%20-%20Government/USA%20-%20NASA%20Astrobiology/2019 07 09 - NASA Astrobiology - AbSciCon 2019 - Day 4 - Richard Mathies_Pwrpr39kAik - transcript (automated).pdf","Transcript Link")</f>
        <v>Transcript Link</v>
      </c>
    </row>
    <row r="433" ht="330" spans="1:13">
      <c r="A433" s="1" t="s">
        <v>1496</v>
      </c>
      <c r="B433" s="1" t="s">
        <v>13</v>
      </c>
      <c r="C433" s="4" t="s">
        <v>1673</v>
      </c>
      <c r="D433" s="1" t="s">
        <v>1674</v>
      </c>
      <c r="E433" s="1" t="s">
        <v>1675</v>
      </c>
      <c r="F433" s="4" t="s">
        <v>17</v>
      </c>
      <c r="G433" s="1" t="s">
        <v>18</v>
      </c>
      <c r="H433" s="1" t="s">
        <v>19</v>
      </c>
      <c r="I433" s="1" t="s">
        <v>20</v>
      </c>
      <c r="J433" s="1" t="s">
        <v>1676</v>
      </c>
      <c r="K433" s="1" t="s">
        <v>22</v>
      </c>
      <c r="L433" s="1" t="str">
        <f>HYPERLINK("https://files.afu.se/Downloads/Transcripts/0%20-%20Government/USA%20-%20NASA%20Astrobiology/2019 07 09 - NASA Astrobiology - AbSciCon 2019 - Day 4 - Scott Murchie_YXITjSgqbts - transcript (automated).pdf","Transcript Link")</f>
        <v>Transcript Link</v>
      </c>
      <c r="M433" s="2" t="str">
        <f>HYPERLINK("https://files.afu.se/Downloads/Transcripts/0%20-%20Government/USA%20-%20NASA%20Astrobiology/2019 07 09 - NASA Astrobiology - AbSciCon 2019 - Day 4 - Scott Murchie_YXITjSgqbts - transcript (automated).pdf","Transcript Link")</f>
        <v>Transcript Link</v>
      </c>
    </row>
    <row r="434" ht="330" spans="1:13">
      <c r="A434" s="1" t="s">
        <v>1496</v>
      </c>
      <c r="B434" s="1" t="s">
        <v>13</v>
      </c>
      <c r="C434" s="4" t="s">
        <v>1677</v>
      </c>
      <c r="D434" s="1" t="s">
        <v>1678</v>
      </c>
      <c r="E434" s="1" t="s">
        <v>1679</v>
      </c>
      <c r="F434" s="4" t="s">
        <v>17</v>
      </c>
      <c r="G434" s="1" t="s">
        <v>18</v>
      </c>
      <c r="H434" s="1" t="s">
        <v>19</v>
      </c>
      <c r="I434" s="1" t="s">
        <v>20</v>
      </c>
      <c r="J434" s="1" t="s">
        <v>1680</v>
      </c>
      <c r="K434" s="1" t="s">
        <v>22</v>
      </c>
      <c r="L434" s="1" t="str">
        <f>HYPERLINK("https://files.afu.se/Downloads/Transcripts/0%20-%20Government/USA%20-%20NASA%20Astrobiology/2019 07 09 - NASA Astrobiology - AbSciCon 2019 - Day 4 - Cynthia Phillips_d-FXX7Szy7Q - transcript (automated).pdf","Transcript Link")</f>
        <v>Transcript Link</v>
      </c>
      <c r="M434" s="2" t="str">
        <f>HYPERLINK("https://files.afu.se/Downloads/Transcripts/0%20-%20Government/USA%20-%20NASA%20Astrobiology/2019 07 09 - NASA Astrobiology - AbSciCon 2019 - Day 4 - Cynthia Phillips_d-FXX7Szy7Q - transcript (automated).pdf","Transcript Link")</f>
        <v>Transcript Link</v>
      </c>
    </row>
    <row r="435" ht="375" spans="1:13">
      <c r="A435" s="1" t="s">
        <v>1496</v>
      </c>
      <c r="B435" s="1" t="s">
        <v>13</v>
      </c>
      <c r="C435" s="4" t="s">
        <v>1681</v>
      </c>
      <c r="D435" s="1" t="s">
        <v>1682</v>
      </c>
      <c r="E435" s="1" t="s">
        <v>1683</v>
      </c>
      <c r="F435" s="4" t="s">
        <v>17</v>
      </c>
      <c r="G435" s="1" t="s">
        <v>18</v>
      </c>
      <c r="H435" s="1" t="s">
        <v>19</v>
      </c>
      <c r="I435" s="1" t="s">
        <v>20</v>
      </c>
      <c r="J435" s="1" t="s">
        <v>1684</v>
      </c>
      <c r="K435" s="1" t="s">
        <v>22</v>
      </c>
      <c r="L435" s="1">
        <v>0</v>
      </c>
      <c r="M435" s="2">
        <v>0</v>
      </c>
    </row>
    <row r="436" ht="330" spans="1:13">
      <c r="A436" s="1" t="s">
        <v>1496</v>
      </c>
      <c r="B436" s="1" t="s">
        <v>13</v>
      </c>
      <c r="C436" s="4" t="s">
        <v>1685</v>
      </c>
      <c r="D436" s="1" t="s">
        <v>1686</v>
      </c>
      <c r="E436" s="1" t="s">
        <v>1687</v>
      </c>
      <c r="F436" s="4" t="s">
        <v>17</v>
      </c>
      <c r="G436" s="1" t="s">
        <v>18</v>
      </c>
      <c r="H436" s="1" t="s">
        <v>19</v>
      </c>
      <c r="I436" s="1" t="s">
        <v>20</v>
      </c>
      <c r="J436" s="1" t="s">
        <v>1688</v>
      </c>
      <c r="K436" s="1" t="s">
        <v>22</v>
      </c>
      <c r="L436" s="1" t="str">
        <f>HYPERLINK("https://files.afu.se/Downloads/Transcripts/0%20-%20Government/USA%20-%20NASA%20Astrobiology/2019 07 09 - NASA Astrobiology - AbSciCon 2019 - Welcome Reception with Anthony Rapp_-Te-2Rw-QWo - transcript (automated).pdf","Transcript Link")</f>
        <v>Transcript Link</v>
      </c>
      <c r="M436" s="2" t="str">
        <f>HYPERLINK("https://files.afu.se/Downloads/Transcripts/0%20-%20Government/USA%20-%20NASA%20Astrobiology/2019 07 09 - NASA Astrobiology - AbSciCon 2019 - Welcome Reception with Anthony Rapp_-Te-2Rw-QWo - transcript (automated).pdf","Transcript Link")</f>
        <v>Transcript Link</v>
      </c>
    </row>
    <row r="437" ht="375" spans="1:13">
      <c r="A437" s="1" t="s">
        <v>1496</v>
      </c>
      <c r="B437" s="1" t="s">
        <v>13</v>
      </c>
      <c r="C437" s="4" t="s">
        <v>1689</v>
      </c>
      <c r="D437" s="1" t="s">
        <v>1690</v>
      </c>
      <c r="E437" s="1" t="s">
        <v>1691</v>
      </c>
      <c r="F437" s="4" t="s">
        <v>17</v>
      </c>
      <c r="G437" s="1" t="s">
        <v>18</v>
      </c>
      <c r="H437" s="1" t="s">
        <v>19</v>
      </c>
      <c r="I437" s="1" t="s">
        <v>20</v>
      </c>
      <c r="J437" s="1" t="s">
        <v>1692</v>
      </c>
      <c r="K437" s="1" t="s">
        <v>22</v>
      </c>
      <c r="L437" s="1" t="str">
        <f>HYPERLINK("https://files.afu.se/Downloads/Transcripts/0%20-%20Government/USA%20-%20NASA%20Astrobiology/2019 07 09 - NASA Astrobiology - AbSciCon 2019 - Day 3 - Plenary Session  Issues in the Origins of Life_-qXcqQlMt4M - transcript (automated).pdf","Transcript Link")</f>
        <v>Transcript Link</v>
      </c>
      <c r="M437" s="2" t="str">
        <f>HYPERLINK("https://files.afu.se/Downloads/Transcripts/0%20-%20Government/USA%20-%20NASA%20Astrobiology/2019 07 09 - NASA Astrobiology - AbSciCon 2019 - Day 3 - Plenary Session  Issues in the Origins of Life_-qXcqQlMt4M - transcript (automated).pdf","Transcript Link")</f>
        <v>Transcript Link</v>
      </c>
    </row>
    <row r="438" ht="345" spans="1:13">
      <c r="A438" s="1" t="s">
        <v>1496</v>
      </c>
      <c r="B438" s="1" t="s">
        <v>13</v>
      </c>
      <c r="C438" s="4" t="s">
        <v>1693</v>
      </c>
      <c r="D438" s="1" t="s">
        <v>1694</v>
      </c>
      <c r="E438" s="1" t="s">
        <v>1695</v>
      </c>
      <c r="F438" s="4" t="s">
        <v>17</v>
      </c>
      <c r="G438" s="1" t="s">
        <v>18</v>
      </c>
      <c r="H438" s="1" t="s">
        <v>19</v>
      </c>
      <c r="I438" s="1" t="s">
        <v>20</v>
      </c>
      <c r="J438" s="1" t="s">
        <v>1696</v>
      </c>
      <c r="K438" s="1" t="s">
        <v>22</v>
      </c>
      <c r="L438" s="1" t="str">
        <f>HYPERLINK("https://files.afu.se/Downloads/Transcripts/0%20-%20Government/USA%20-%20NASA%20Astrobiology/2019 07 09 - NASA Astrobiology - AbSciCon 2019 - Day 3 - Jody Deming_4QBEMAJm7x8 - transcript (automated).pdf","Transcript Link")</f>
        <v>Transcript Link</v>
      </c>
      <c r="M438" s="2" t="str">
        <f>HYPERLINK("https://files.afu.se/Downloads/Transcripts/0%20-%20Government/USA%20-%20NASA%20Astrobiology/2019 07 09 - NASA Astrobiology - AbSciCon 2019 - Day 3 - Jody Deming_4QBEMAJm7x8 - transcript (automated).pdf","Transcript Link")</f>
        <v>Transcript Link</v>
      </c>
    </row>
    <row r="439" ht="360" spans="1:13">
      <c r="A439" s="1" t="s">
        <v>1496</v>
      </c>
      <c r="B439" s="1" t="s">
        <v>13</v>
      </c>
      <c r="C439" s="4" t="s">
        <v>1697</v>
      </c>
      <c r="D439" s="1" t="s">
        <v>1698</v>
      </c>
      <c r="E439" s="1" t="s">
        <v>1699</v>
      </c>
      <c r="F439" s="4" t="s">
        <v>17</v>
      </c>
      <c r="G439" s="1" t="s">
        <v>18</v>
      </c>
      <c r="H439" s="1" t="s">
        <v>19</v>
      </c>
      <c r="I439" s="1" t="s">
        <v>20</v>
      </c>
      <c r="J439" s="1" t="s">
        <v>1700</v>
      </c>
      <c r="K439" s="1" t="s">
        <v>22</v>
      </c>
      <c r="L439" s="1" t="str">
        <f>HYPERLINK("https://files.afu.se/Downloads/Transcripts/0%20-%20Government/USA%20-%20NASA%20Astrobiology/2019 07 09 - NASA Astrobiology - AbSciCon 2019 - Day 4 - Alison Murray_H4VD32I34pU - transcript (automated).pdf","Transcript Link")</f>
        <v>Transcript Link</v>
      </c>
      <c r="M439" s="2" t="str">
        <f>HYPERLINK("https://files.afu.se/Downloads/Transcripts/0%20-%20Government/USA%20-%20NASA%20Astrobiology/2019 07 09 - NASA Astrobiology - AbSciCon 2019 - Day 4 - Alison Murray_H4VD32I34pU - transcript (automated).pdf","Transcript Link")</f>
        <v>Transcript Link</v>
      </c>
    </row>
    <row r="440" ht="345" spans="1:13">
      <c r="A440" s="1" t="s">
        <v>1496</v>
      </c>
      <c r="B440" s="1" t="s">
        <v>13</v>
      </c>
      <c r="C440" s="4" t="s">
        <v>1701</v>
      </c>
      <c r="D440" s="1" t="s">
        <v>1702</v>
      </c>
      <c r="E440" s="1" t="s">
        <v>1703</v>
      </c>
      <c r="F440" s="4" t="s">
        <v>17</v>
      </c>
      <c r="G440" s="1" t="s">
        <v>18</v>
      </c>
      <c r="H440" s="1" t="s">
        <v>19</v>
      </c>
      <c r="I440" s="1" t="s">
        <v>20</v>
      </c>
      <c r="J440" s="1" t="s">
        <v>1704</v>
      </c>
      <c r="K440" s="1" t="s">
        <v>22</v>
      </c>
      <c r="L440" s="1" t="str">
        <f>HYPERLINK("https://files.afu.se/Downloads/Transcripts/0%20-%20Government/USA%20-%20NASA%20Astrobiology/2019 07 09 - NASA Astrobiology - AbSciCon 2019 - Day 4 - Chris Glein_O0UOAOnGst4 - transcript (automated).pdf","Transcript Link")</f>
        <v>Transcript Link</v>
      </c>
      <c r="M440" s="2" t="str">
        <f>HYPERLINK("https://files.afu.se/Downloads/Transcripts/0%20-%20Government/USA%20-%20NASA%20Astrobiology/2019 07 09 - NASA Astrobiology - AbSciCon 2019 - Day 4 - Chris Glein_O0UOAOnGst4 - transcript (automated).pdf","Transcript Link")</f>
        <v>Transcript Link</v>
      </c>
    </row>
    <row r="441" ht="345" spans="1:13">
      <c r="A441" s="1" t="s">
        <v>1496</v>
      </c>
      <c r="B441" s="1" t="s">
        <v>13</v>
      </c>
      <c r="C441" s="4" t="s">
        <v>1705</v>
      </c>
      <c r="D441" s="1" t="s">
        <v>1706</v>
      </c>
      <c r="E441" s="1" t="s">
        <v>1707</v>
      </c>
      <c r="F441" s="4" t="s">
        <v>17</v>
      </c>
      <c r="G441" s="1" t="s">
        <v>18</v>
      </c>
      <c r="H441" s="1" t="s">
        <v>19</v>
      </c>
      <c r="I441" s="1" t="s">
        <v>20</v>
      </c>
      <c r="J441" s="1" t="s">
        <v>1708</v>
      </c>
      <c r="K441" s="1" t="s">
        <v>22</v>
      </c>
      <c r="L441" s="1" t="str">
        <f>HYPERLINK("https://files.afu.se/Downloads/Transcripts/0%20-%20Government/USA%20-%20NASA%20Astrobiology/2019 07 09 - NASA Astrobiology - AbSciCon 2019 - Day 3 - Peter Conlin_TW22a51alyk - transcript (automated).pdf","Transcript Link")</f>
        <v>Transcript Link</v>
      </c>
      <c r="M441" s="2" t="str">
        <f>HYPERLINK("https://files.afu.se/Downloads/Transcripts/0%20-%20Government/USA%20-%20NASA%20Astrobiology/2019 07 09 - NASA Astrobiology - AbSciCon 2019 - Day 3 - Peter Conlin_TW22a51alyk - transcript (automated).pdf","Transcript Link")</f>
        <v>Transcript Link</v>
      </c>
    </row>
    <row r="442" ht="330" spans="1:13">
      <c r="A442" s="1" t="s">
        <v>1496</v>
      </c>
      <c r="B442" s="1" t="s">
        <v>13</v>
      </c>
      <c r="C442" s="4" t="s">
        <v>1709</v>
      </c>
      <c r="D442" s="1" t="s">
        <v>1710</v>
      </c>
      <c r="E442" s="1" t="s">
        <v>1711</v>
      </c>
      <c r="F442" s="4" t="s">
        <v>17</v>
      </c>
      <c r="G442" s="1" t="s">
        <v>18</v>
      </c>
      <c r="H442" s="1" t="s">
        <v>19</v>
      </c>
      <c r="I442" s="1" t="s">
        <v>20</v>
      </c>
      <c r="J442" s="1" t="s">
        <v>1712</v>
      </c>
      <c r="K442" s="1" t="s">
        <v>22</v>
      </c>
      <c r="L442" s="1" t="str">
        <f>HYPERLINK("https://files.afu.se/Downloads/Transcripts/0%20-%20Government/USA%20-%20NASA%20Astrobiology/2019 07 09 - NASA Astrobiology - AbSciCon 2019 - Day 3 - Stephanie Olson_UY2-dC1u8B8 - transcript (automated).pdf","Transcript Link")</f>
        <v>Transcript Link</v>
      </c>
      <c r="M442" s="2" t="str">
        <f>HYPERLINK("https://files.afu.se/Downloads/Transcripts/0%20-%20Government/USA%20-%20NASA%20Astrobiology/2019 07 09 - NASA Astrobiology - AbSciCon 2019 - Day 3 - Stephanie Olson_UY2-dC1u8B8 - transcript (automated).pdf","Transcript Link")</f>
        <v>Transcript Link</v>
      </c>
    </row>
    <row r="443" ht="345" spans="1:13">
      <c r="A443" s="1" t="s">
        <v>1496</v>
      </c>
      <c r="B443" s="1" t="s">
        <v>13</v>
      </c>
      <c r="C443" s="4" t="s">
        <v>1713</v>
      </c>
      <c r="D443" s="1" t="s">
        <v>1714</v>
      </c>
      <c r="E443" s="1" t="s">
        <v>1715</v>
      </c>
      <c r="F443" s="4" t="s">
        <v>17</v>
      </c>
      <c r="G443" s="1" t="s">
        <v>18</v>
      </c>
      <c r="H443" s="1" t="s">
        <v>19</v>
      </c>
      <c r="I443" s="1" t="s">
        <v>20</v>
      </c>
      <c r="J443" s="1" t="s">
        <v>1716</v>
      </c>
      <c r="K443" s="1" t="s">
        <v>22</v>
      </c>
      <c r="L443" s="1" t="str">
        <f>HYPERLINK("https://files.afu.se/Downloads/Transcripts/0%20-%20Government/USA%20-%20NASA%20Astrobiology/2019 07 09 - NASA Astrobiology - AbSciCon 2019 - Day 3 - Owen Lehmer_Xia7AQLaibY - transcript (automated).pdf","Transcript Link")</f>
        <v>Transcript Link</v>
      </c>
      <c r="M443" s="2" t="str">
        <f>HYPERLINK("https://files.afu.se/Downloads/Transcripts/0%20-%20Government/USA%20-%20NASA%20Astrobiology/2019 07 09 - NASA Astrobiology - AbSciCon 2019 - Day 3 - Owen Lehmer_Xia7AQLaibY - transcript (automated).pdf","Transcript Link")</f>
        <v>Transcript Link</v>
      </c>
    </row>
    <row r="444" ht="330" spans="1:13">
      <c r="A444" s="1" t="s">
        <v>1496</v>
      </c>
      <c r="B444" s="1" t="s">
        <v>13</v>
      </c>
      <c r="C444" s="4" t="s">
        <v>1717</v>
      </c>
      <c r="D444" s="1" t="s">
        <v>1718</v>
      </c>
      <c r="E444" s="1" t="s">
        <v>1719</v>
      </c>
      <c r="F444" s="4" t="s">
        <v>17</v>
      </c>
      <c r="G444" s="1" t="s">
        <v>18</v>
      </c>
      <c r="H444" s="1" t="s">
        <v>19</v>
      </c>
      <c r="I444" s="1" t="s">
        <v>20</v>
      </c>
      <c r="J444" s="1" t="s">
        <v>1720</v>
      </c>
      <c r="K444" s="1" t="s">
        <v>22</v>
      </c>
      <c r="L444" s="1" t="str">
        <f>HYPERLINK("https://files.afu.se/Downloads/Transcripts/0%20-%20Government/USA%20-%20NASA%20Astrobiology/2019 07 09 - NASA Astrobiology - AbSciCon 2019 - Day 3 - Jodi Young_g6bjuDEpspU - transcript (automated).pdf","Transcript Link")</f>
        <v>Transcript Link</v>
      </c>
      <c r="M444" s="2" t="str">
        <f>HYPERLINK("https://files.afu.se/Downloads/Transcripts/0%20-%20Government/USA%20-%20NASA%20Astrobiology/2019 07 09 - NASA Astrobiology - AbSciCon 2019 - Day 3 - Jodi Young_g6bjuDEpspU - transcript (automated).pdf","Transcript Link")</f>
        <v>Transcript Link</v>
      </c>
    </row>
    <row r="445" ht="330" spans="1:13">
      <c r="A445" s="1" t="s">
        <v>1496</v>
      </c>
      <c r="B445" s="1" t="s">
        <v>13</v>
      </c>
      <c r="C445" s="4" t="s">
        <v>1721</v>
      </c>
      <c r="D445" s="1" t="s">
        <v>1722</v>
      </c>
      <c r="E445" s="1" t="s">
        <v>1723</v>
      </c>
      <c r="F445" s="4" t="s">
        <v>17</v>
      </c>
      <c r="G445" s="1" t="s">
        <v>18</v>
      </c>
      <c r="H445" s="1" t="s">
        <v>19</v>
      </c>
      <c r="I445" s="1" t="s">
        <v>20</v>
      </c>
      <c r="J445" s="1" t="s">
        <v>1724</v>
      </c>
      <c r="K445" s="1" t="s">
        <v>22</v>
      </c>
      <c r="L445" s="1" t="str">
        <f>HYPERLINK("https://files.afu.se/Downloads/Transcripts/0%20-%20Government/USA%20-%20NASA%20Astrobiology/2019 07 09 - NASA Astrobiology - AbSciCon 2019 - Day 3 - Dominic Sivitilli_gGffOVzEs2E - transcript (automated).pdf","Transcript Link")</f>
        <v>Transcript Link</v>
      </c>
      <c r="M445" s="2" t="str">
        <f>HYPERLINK("https://files.afu.se/Downloads/Transcripts/0%20-%20Government/USA%20-%20NASA%20Astrobiology/2019 07 09 - NASA Astrobiology - AbSciCon 2019 - Day 3 - Dominic Sivitilli_gGffOVzEs2E - transcript (automated).pdf","Transcript Link")</f>
        <v>Transcript Link</v>
      </c>
    </row>
    <row r="446" ht="360" spans="1:13">
      <c r="A446" s="1" t="s">
        <v>1496</v>
      </c>
      <c r="B446" s="1" t="s">
        <v>13</v>
      </c>
      <c r="C446" s="4" t="s">
        <v>1725</v>
      </c>
      <c r="D446" s="1" t="s">
        <v>1726</v>
      </c>
      <c r="E446" s="1" t="s">
        <v>1727</v>
      </c>
      <c r="F446" s="4" t="s">
        <v>17</v>
      </c>
      <c r="G446" s="1" t="s">
        <v>18</v>
      </c>
      <c r="H446" s="1" t="s">
        <v>19</v>
      </c>
      <c r="I446" s="1" t="s">
        <v>20</v>
      </c>
      <c r="J446" s="1" t="s">
        <v>1728</v>
      </c>
      <c r="K446" s="1" t="s">
        <v>22</v>
      </c>
      <c r="L446" s="1">
        <v>0</v>
      </c>
      <c r="M446" s="2">
        <v>0</v>
      </c>
    </row>
    <row r="447" ht="345" spans="1:13">
      <c r="A447" s="1" t="s">
        <v>1496</v>
      </c>
      <c r="B447" s="1" t="s">
        <v>13</v>
      </c>
      <c r="C447" s="4" t="s">
        <v>1729</v>
      </c>
      <c r="D447" s="1" t="s">
        <v>1730</v>
      </c>
      <c r="E447" s="1" t="s">
        <v>1731</v>
      </c>
      <c r="F447" s="4" t="s">
        <v>17</v>
      </c>
      <c r="G447" s="1" t="s">
        <v>18</v>
      </c>
      <c r="H447" s="1" t="s">
        <v>19</v>
      </c>
      <c r="I447" s="1" t="s">
        <v>20</v>
      </c>
      <c r="J447" s="1" t="s">
        <v>1732</v>
      </c>
      <c r="K447" s="1" t="s">
        <v>22</v>
      </c>
      <c r="L447" s="1" t="str">
        <f>HYPERLINK("https://files.afu.se/Downloads/Transcripts/0%20-%20Government/USA%20-%20NASA%20Astrobiology/2019 07 09 - NASA Astrobiology - AbSciCon 2019 - Day 2 - Alief Moulana_yy8kUCjIclk - transcript (automated).pdf","Transcript Link")</f>
        <v>Transcript Link</v>
      </c>
      <c r="M447" s="2" t="str">
        <f>HYPERLINK("https://files.afu.se/Downloads/Transcripts/0%20-%20Government/USA%20-%20NASA%20Astrobiology/2019 07 09 - NASA Astrobiology - AbSciCon 2019 - Day 2 - Alief Moulana_yy8kUCjIclk - transcript (automated).pdf","Transcript Link")</f>
        <v>Transcript Link</v>
      </c>
    </row>
    <row r="448" ht="345" spans="1:13">
      <c r="A448" s="1" t="s">
        <v>1496</v>
      </c>
      <c r="B448" s="1" t="s">
        <v>13</v>
      </c>
      <c r="C448" s="4" t="s">
        <v>1733</v>
      </c>
      <c r="D448" s="1" t="s">
        <v>1734</v>
      </c>
      <c r="E448" s="1" t="s">
        <v>1735</v>
      </c>
      <c r="F448" s="4" t="s">
        <v>17</v>
      </c>
      <c r="G448" s="1" t="s">
        <v>18</v>
      </c>
      <c r="H448" s="1" t="s">
        <v>19</v>
      </c>
      <c r="I448" s="1" t="s">
        <v>20</v>
      </c>
      <c r="J448" s="1" t="s">
        <v>1736</v>
      </c>
      <c r="K448" s="1" t="s">
        <v>22</v>
      </c>
      <c r="L448" s="1" t="str">
        <f>HYPERLINK("https://files.afu.se/Downloads/Transcripts/0%20-%20Government/USA%20-%20NASA%20Astrobiology/2019 07 09 - NASA Astrobiology - AbSciCon 2019 - Day 4 - Chris Lindensmith_08OgNnQUV68 - transcript (automated).pdf","Transcript Link")</f>
        <v>Transcript Link</v>
      </c>
      <c r="M448" s="2" t="str">
        <f>HYPERLINK("https://files.afu.se/Downloads/Transcripts/0%20-%20Government/USA%20-%20NASA%20Astrobiology/2019 07 09 - NASA Astrobiology - AbSciCon 2019 - Day 4 - Chris Lindensmith_08OgNnQUV68 - transcript (automated).pdf","Transcript Link")</f>
        <v>Transcript Link</v>
      </c>
    </row>
    <row r="449" ht="360" spans="1:13">
      <c r="A449" s="1" t="s">
        <v>1496</v>
      </c>
      <c r="B449" s="1" t="s">
        <v>13</v>
      </c>
      <c r="C449" s="4" t="s">
        <v>1737</v>
      </c>
      <c r="D449" s="1" t="s">
        <v>1738</v>
      </c>
      <c r="E449" s="1" t="s">
        <v>1739</v>
      </c>
      <c r="F449" s="4" t="s">
        <v>17</v>
      </c>
      <c r="G449" s="1" t="s">
        <v>18</v>
      </c>
      <c r="H449" s="1" t="s">
        <v>19</v>
      </c>
      <c r="I449" s="1" t="s">
        <v>20</v>
      </c>
      <c r="J449" s="1" t="s">
        <v>1740</v>
      </c>
      <c r="K449" s="1" t="s">
        <v>22</v>
      </c>
      <c r="L449" s="1" t="str">
        <f>HYPERLINK("https://files.afu.se/Downloads/Transcripts/0%20-%20Government/USA%20-%20NASA%20Astrobiology/2019 07 09 - NASA Astrobiology - AbSciCon 2019 - Day 2 - Plenary Session  Exoplanet Habitability &amp; Biosignatures_2ofRkpscmQI - transcript (automated).pdf","Transcript Link")</f>
        <v>Transcript Link</v>
      </c>
      <c r="M449" s="2" t="str">
        <f>HYPERLINK("https://files.afu.se/Downloads/Transcripts/0%20-%20Government/USA%20-%20NASA%20Astrobiology/2019 07 09 - NASA Astrobiology - AbSciCon 2019 - Day 2 - Plenary Session  Exoplanet Habitability &amp; Biosignatures_2ofRkpscmQI - transcript (automated).pdf","Transcript Link")</f>
        <v>Transcript Link</v>
      </c>
    </row>
    <row r="450" ht="330" spans="1:13">
      <c r="A450" s="1" t="s">
        <v>1496</v>
      </c>
      <c r="B450" s="1" t="s">
        <v>13</v>
      </c>
      <c r="C450" s="4" t="s">
        <v>1741</v>
      </c>
      <c r="D450" s="1" t="s">
        <v>1742</v>
      </c>
      <c r="E450" s="1" t="s">
        <v>1743</v>
      </c>
      <c r="F450" s="4" t="s">
        <v>17</v>
      </c>
      <c r="G450" s="1" t="s">
        <v>18</v>
      </c>
      <c r="H450" s="1" t="s">
        <v>19</v>
      </c>
      <c r="I450" s="1" t="s">
        <v>20</v>
      </c>
      <c r="J450" s="1" t="s">
        <v>1744</v>
      </c>
      <c r="K450" s="1" t="s">
        <v>22</v>
      </c>
      <c r="L450" s="1" t="str">
        <f>HYPERLINK("https://files.afu.se/Downloads/Transcripts/0%20-%20Government/USA%20-%20NASA%20Astrobiology/2019 07 09 - NASA Astrobiology - AbSciCon 2019 - Day 2 - Anton Mahama_8lTmbaV8KNA - transcript (automated).pdf","Transcript Link")</f>
        <v>Transcript Link</v>
      </c>
      <c r="M450" s="2" t="str">
        <f>HYPERLINK("https://files.afu.se/Downloads/Transcripts/0%20-%20Government/USA%20-%20NASA%20Astrobiology/2019 07 09 - NASA Astrobiology - AbSciCon 2019 - Day 2 - Anton Mahama_8lTmbaV8KNA - transcript (automated).pdf","Transcript Link")</f>
        <v>Transcript Link</v>
      </c>
    </row>
    <row r="451" ht="360" spans="1:13">
      <c r="A451" s="1" t="s">
        <v>1496</v>
      </c>
      <c r="B451" s="1" t="s">
        <v>13</v>
      </c>
      <c r="C451" s="4" t="s">
        <v>1745</v>
      </c>
      <c r="D451" s="1" t="s">
        <v>1746</v>
      </c>
      <c r="E451" s="1" t="s">
        <v>1747</v>
      </c>
      <c r="F451" s="4" t="s">
        <v>17</v>
      </c>
      <c r="G451" s="1" t="s">
        <v>18</v>
      </c>
      <c r="H451" s="1" t="s">
        <v>19</v>
      </c>
      <c r="I451" s="1" t="s">
        <v>20</v>
      </c>
      <c r="J451" s="1" t="s">
        <v>1748</v>
      </c>
      <c r="K451" s="1" t="s">
        <v>22</v>
      </c>
      <c r="L451" s="1" t="str">
        <f>HYPERLINK("https://files.afu.se/Downloads/Transcripts/0%20-%20Government/USA%20-%20NASA%20Astrobiology/2019 07 09 - NASA Astrobiology - AbSciCon 2019 - Day 3 - Matthew Smart_AvWh-YlE8hA - transcript (automated).pdf","Transcript Link")</f>
        <v>Transcript Link</v>
      </c>
      <c r="M451" s="2" t="str">
        <f>HYPERLINK("https://files.afu.se/Downloads/Transcripts/0%20-%20Government/USA%20-%20NASA%20Astrobiology/2019 07 09 - NASA Astrobiology - AbSciCon 2019 - Day 3 - Matthew Smart_AvWh-YlE8hA - transcript (automated).pdf","Transcript Link")</f>
        <v>Transcript Link</v>
      </c>
    </row>
    <row r="452" ht="345" spans="1:13">
      <c r="A452" s="1" t="s">
        <v>1496</v>
      </c>
      <c r="B452" s="1" t="s">
        <v>13</v>
      </c>
      <c r="C452" s="4" t="s">
        <v>1749</v>
      </c>
      <c r="D452" s="1" t="s">
        <v>1750</v>
      </c>
      <c r="E452" s="1" t="s">
        <v>1751</v>
      </c>
      <c r="F452" s="4" t="s">
        <v>17</v>
      </c>
      <c r="G452" s="1" t="s">
        <v>18</v>
      </c>
      <c r="H452" s="1" t="s">
        <v>19</v>
      </c>
      <c r="I452" s="1" t="s">
        <v>20</v>
      </c>
      <c r="J452" s="1" t="s">
        <v>1752</v>
      </c>
      <c r="K452" s="1" t="s">
        <v>22</v>
      </c>
      <c r="L452" s="1" t="str">
        <f>HYPERLINK("https://files.afu.se/Downloads/Transcripts/0%20-%20Government/USA%20-%20NASA%20Astrobiology/2019 07 09 - NASA Astrobiology - AbSciCon 2019 - Day 3 - Amanda Garcia_CHjc6yl1tc0 - transcript (automated).pdf","Transcript Link")</f>
        <v>Transcript Link</v>
      </c>
      <c r="M452" s="2" t="str">
        <f>HYPERLINK("https://files.afu.se/Downloads/Transcripts/0%20-%20Government/USA%20-%20NASA%20Astrobiology/2019 07 09 - NASA Astrobiology - AbSciCon 2019 - Day 3 - Amanda Garcia_CHjc6yl1tc0 - transcript (automated).pdf","Transcript Link")</f>
        <v>Transcript Link</v>
      </c>
    </row>
    <row r="453" ht="345" spans="1:13">
      <c r="A453" s="1" t="s">
        <v>1496</v>
      </c>
      <c r="B453" s="1" t="s">
        <v>13</v>
      </c>
      <c r="C453" s="4" t="s">
        <v>1753</v>
      </c>
      <c r="D453" s="1" t="s">
        <v>1754</v>
      </c>
      <c r="E453" s="1" t="s">
        <v>1755</v>
      </c>
      <c r="F453" s="4" t="s">
        <v>17</v>
      </c>
      <c r="G453" s="1" t="s">
        <v>18</v>
      </c>
      <c r="H453" s="1" t="s">
        <v>19</v>
      </c>
      <c r="I453" s="1" t="s">
        <v>20</v>
      </c>
      <c r="J453" s="1" t="s">
        <v>1756</v>
      </c>
      <c r="K453" s="1" t="s">
        <v>22</v>
      </c>
      <c r="L453" s="1" t="str">
        <f>HYPERLINK("https://files.afu.se/Downloads/Transcripts/0%20-%20Government/USA%20-%20NASA%20Astrobiology/2019 07 09 - NASA Astrobiology - AbSciCon 2019 - Day 3 - Ariel Anbar_HLliO1WyjEA - transcript (automated).pdf","Transcript Link")</f>
        <v>Transcript Link</v>
      </c>
      <c r="M453" s="2" t="str">
        <f>HYPERLINK("https://files.afu.se/Downloads/Transcripts/0%20-%20Government/USA%20-%20NASA%20Astrobiology/2019 07 09 - NASA Astrobiology - AbSciCon 2019 - Day 3 - Ariel Anbar_HLliO1WyjEA - transcript (automated).pdf","Transcript Link")</f>
        <v>Transcript Link</v>
      </c>
    </row>
    <row r="454" ht="330" spans="1:13">
      <c r="A454" s="1" t="s">
        <v>1496</v>
      </c>
      <c r="B454" s="1" t="s">
        <v>13</v>
      </c>
      <c r="C454" s="4" t="s">
        <v>1757</v>
      </c>
      <c r="D454" s="1" t="s">
        <v>1758</v>
      </c>
      <c r="E454" s="1" t="s">
        <v>1759</v>
      </c>
      <c r="F454" s="4" t="s">
        <v>17</v>
      </c>
      <c r="G454" s="1" t="s">
        <v>18</v>
      </c>
      <c r="H454" s="1" t="s">
        <v>19</v>
      </c>
      <c r="I454" s="1" t="s">
        <v>20</v>
      </c>
      <c r="J454" s="1" t="s">
        <v>1760</v>
      </c>
      <c r="K454" s="1" t="s">
        <v>22</v>
      </c>
      <c r="L454" s="1" t="str">
        <f>HYPERLINK("https://files.afu.se/Downloads/Transcripts/0%20-%20Government/USA%20-%20NASA%20Astrobiology/2019 07 09 - NASA Astrobiology - AbSciCon 2019 - Day 3 - Boswell Wing_IU6BEJCxytE - transcript (automated).pdf","Transcript Link")</f>
        <v>Transcript Link</v>
      </c>
      <c r="M454" s="2" t="str">
        <f>HYPERLINK("https://files.afu.se/Downloads/Transcripts/0%20-%20Government/USA%20-%20NASA%20Astrobiology/2019 07 09 - NASA Astrobiology - AbSciCon 2019 - Day 3 - Boswell Wing_IU6BEJCxytE - transcript (automated).pdf","Transcript Link")</f>
        <v>Transcript Link</v>
      </c>
    </row>
    <row r="455" ht="330" spans="1:13">
      <c r="A455" s="1" t="s">
        <v>1496</v>
      </c>
      <c r="B455" s="1" t="s">
        <v>13</v>
      </c>
      <c r="C455" s="4" t="s">
        <v>1761</v>
      </c>
      <c r="D455" s="1" t="s">
        <v>1762</v>
      </c>
      <c r="E455" s="1" t="s">
        <v>1763</v>
      </c>
      <c r="F455" s="4" t="s">
        <v>17</v>
      </c>
      <c r="G455" s="1" t="s">
        <v>18</v>
      </c>
      <c r="H455" s="1" t="s">
        <v>19</v>
      </c>
      <c r="I455" s="1" t="s">
        <v>20</v>
      </c>
      <c r="J455" s="1" t="s">
        <v>1764</v>
      </c>
      <c r="K455" s="1" t="s">
        <v>22</v>
      </c>
      <c r="L455" s="1" t="str">
        <f>HYPERLINK("https://files.afu.se/Downloads/Transcripts/0%20-%20Government/USA%20-%20NASA%20Astrobiology/2019 07 09 - NASA Astrobiology - AbSciCon 2019 - Day 1 - Steve Vance_JEIk89vjxzs - transcript (automated).pdf","Transcript Link")</f>
        <v>Transcript Link</v>
      </c>
      <c r="M455" s="2" t="str">
        <f>HYPERLINK("https://files.afu.se/Downloads/Transcripts/0%20-%20Government/USA%20-%20NASA%20Astrobiology/2019 07 09 - NASA Astrobiology - AbSciCon 2019 - Day 1 - Steve Vance_JEIk89vjxzs - transcript (automated).pdf","Transcript Link")</f>
        <v>Transcript Link</v>
      </c>
    </row>
    <row r="456" ht="330" spans="1:13">
      <c r="A456" s="1" t="s">
        <v>1496</v>
      </c>
      <c r="B456" s="1" t="s">
        <v>13</v>
      </c>
      <c r="C456" s="4" t="s">
        <v>1765</v>
      </c>
      <c r="D456" s="1" t="s">
        <v>1766</v>
      </c>
      <c r="E456" s="1" t="s">
        <v>1767</v>
      </c>
      <c r="F456" s="4" t="s">
        <v>17</v>
      </c>
      <c r="G456" s="1" t="s">
        <v>18</v>
      </c>
      <c r="H456" s="1" t="s">
        <v>19</v>
      </c>
      <c r="I456" s="1" t="s">
        <v>20</v>
      </c>
      <c r="J456" s="1" t="s">
        <v>1768</v>
      </c>
      <c r="K456" s="1" t="s">
        <v>22</v>
      </c>
      <c r="L456" s="1" t="str">
        <f>HYPERLINK("https://files.afu.se/Downloads/Transcripts/0%20-%20Government/USA%20-%20NASA%20Astrobiology/2019 07 09 - NASA Astrobiology - AbSciCon 2019 - Day 3 - Alia Wofford_KJJdtqWM3qs - transcript (automated).pdf","Transcript Link")</f>
        <v>Transcript Link</v>
      </c>
      <c r="M456" s="2" t="str">
        <f>HYPERLINK("https://files.afu.se/Downloads/Transcripts/0%20-%20Government/USA%20-%20NASA%20Astrobiology/2019 07 09 - NASA Astrobiology - AbSciCon 2019 - Day 3 - Alia Wofford_KJJdtqWM3qs - transcript (automated).pdf","Transcript Link")</f>
        <v>Transcript Link</v>
      </c>
    </row>
    <row r="457" ht="330" spans="1:13">
      <c r="A457" s="1" t="s">
        <v>1496</v>
      </c>
      <c r="B457" s="1" t="s">
        <v>13</v>
      </c>
      <c r="C457" s="4" t="s">
        <v>1769</v>
      </c>
      <c r="D457" s="1" t="s">
        <v>1770</v>
      </c>
      <c r="E457" s="1" t="s">
        <v>1771</v>
      </c>
      <c r="F457" s="4" t="s">
        <v>17</v>
      </c>
      <c r="G457" s="1" t="s">
        <v>18</v>
      </c>
      <c r="H457" s="1" t="s">
        <v>19</v>
      </c>
      <c r="I457" s="1" t="s">
        <v>20</v>
      </c>
      <c r="J457" s="1" t="s">
        <v>1772</v>
      </c>
      <c r="K457" s="1" t="s">
        <v>22</v>
      </c>
      <c r="L457" s="1" t="str">
        <f>HYPERLINK("https://files.afu.se/Downloads/Transcripts/0%20-%20Government/USA%20-%20NASA%20Astrobiology/2019 07 09 - NASA Astrobiology - AbSciCon 2019 - Day 3 - William Bains_NefK_aJIHHY - transcript (automated).pdf","Transcript Link")</f>
        <v>Transcript Link</v>
      </c>
      <c r="M457" s="2" t="str">
        <f>HYPERLINK("https://files.afu.se/Downloads/Transcripts/0%20-%20Government/USA%20-%20NASA%20Astrobiology/2019 07 09 - NASA Astrobiology - AbSciCon 2019 - Day 3 - William Bains_NefK_aJIHHY - transcript (automated).pdf","Transcript Link")</f>
        <v>Transcript Link</v>
      </c>
    </row>
    <row r="458" ht="330" spans="1:13">
      <c r="A458" s="1" t="s">
        <v>1496</v>
      </c>
      <c r="B458" s="1" t="s">
        <v>13</v>
      </c>
      <c r="C458" s="4" t="s">
        <v>1773</v>
      </c>
      <c r="D458" s="1" t="s">
        <v>1774</v>
      </c>
      <c r="E458" s="1" t="s">
        <v>1775</v>
      </c>
      <c r="F458" s="4" t="s">
        <v>17</v>
      </c>
      <c r="G458" s="1" t="s">
        <v>18</v>
      </c>
      <c r="H458" s="1" t="s">
        <v>19</v>
      </c>
      <c r="I458" s="1" t="s">
        <v>20</v>
      </c>
      <c r="J458" s="1" t="s">
        <v>1776</v>
      </c>
      <c r="K458" s="1" t="s">
        <v>22</v>
      </c>
      <c r="L458" s="1" t="str">
        <f>HYPERLINK("https://files.afu.se/Downloads/Transcripts/0%20-%20Government/USA%20-%20NASA%20Astrobiology/2019 07 09 - NASA Astrobiology - AbSciCon 2019 - Day 2 - NAI 20th Anniversary  A New Discipline Reaches Maturity II_PynJGwcruWw - transcript (automated).pdf","Transcript Link")</f>
        <v>Transcript Link</v>
      </c>
      <c r="M458" s="2" t="str">
        <f>HYPERLINK("https://files.afu.se/Downloads/Transcripts/0%20-%20Government/USA%20-%20NASA%20Astrobiology/2019 07 09 - NASA Astrobiology - AbSciCon 2019 - Day 2 - NAI 20th Anniversary  A New Discipline Reaches Maturity II_PynJGwcruWw - transcript (automated).pdf","Transcript Link")</f>
        <v>Transcript Link</v>
      </c>
    </row>
    <row r="459" ht="345" spans="1:13">
      <c r="A459" s="1" t="s">
        <v>1496</v>
      </c>
      <c r="B459" s="1" t="s">
        <v>13</v>
      </c>
      <c r="C459" s="4" t="s">
        <v>1777</v>
      </c>
      <c r="D459" s="1" t="s">
        <v>1778</v>
      </c>
      <c r="E459" s="1" t="s">
        <v>1779</v>
      </c>
      <c r="F459" s="4" t="s">
        <v>17</v>
      </c>
      <c r="G459" s="1" t="s">
        <v>18</v>
      </c>
      <c r="H459" s="1" t="s">
        <v>19</v>
      </c>
      <c r="I459" s="1" t="s">
        <v>20</v>
      </c>
      <c r="J459" s="1" t="s">
        <v>1780</v>
      </c>
      <c r="K459" s="1" t="s">
        <v>22</v>
      </c>
      <c r="L459" s="1" t="str">
        <f>HYPERLINK("https://files.afu.se/Downloads/Transcripts/0%20-%20Government/USA%20-%20NASA%20Astrobiology/2019 07 09 - NASA Astrobiology - AbSciCon 2019 - Day 3 - Nadia Szeinbaum_blgekwUw4ws - transcript (automated).pdf","Transcript Link")</f>
        <v>Transcript Link</v>
      </c>
      <c r="M459" s="2" t="str">
        <f>HYPERLINK("https://files.afu.se/Downloads/Transcripts/0%20-%20Government/USA%20-%20NASA%20Astrobiology/2019 07 09 - NASA Astrobiology - AbSciCon 2019 - Day 3 - Nadia Szeinbaum_blgekwUw4ws - transcript (automated).pdf","Transcript Link")</f>
        <v>Transcript Link</v>
      </c>
    </row>
    <row r="460" ht="330" spans="1:13">
      <c r="A460" s="1" t="s">
        <v>1496</v>
      </c>
      <c r="B460" s="1" t="s">
        <v>13</v>
      </c>
      <c r="C460" s="4" t="s">
        <v>1781</v>
      </c>
      <c r="D460" s="1" t="s">
        <v>1782</v>
      </c>
      <c r="E460" s="1" t="s">
        <v>1783</v>
      </c>
      <c r="F460" s="4" t="s">
        <v>17</v>
      </c>
      <c r="G460" s="1" t="s">
        <v>18</v>
      </c>
      <c r="H460" s="1" t="s">
        <v>19</v>
      </c>
      <c r="I460" s="1" t="s">
        <v>20</v>
      </c>
      <c r="J460" s="1" t="s">
        <v>1784</v>
      </c>
      <c r="K460" s="1" t="s">
        <v>22</v>
      </c>
      <c r="L460" s="1" t="str">
        <f>HYPERLINK("https://files.afu.se/Downloads/Transcripts/0%20-%20Government/USA%20-%20NASA%20Astrobiology/2019 07 09 - NASA Astrobiology - AbSciCon 2019 - Day 2 - NAI 20th Anniversary  A New Discipline Reaches Maturity I_cynNnCs4oqw - transcript (automated).pdf","Transcript Link")</f>
        <v>Transcript Link</v>
      </c>
      <c r="M460" s="2" t="str">
        <f>HYPERLINK("https://files.afu.se/Downloads/Transcripts/0%20-%20Government/USA%20-%20NASA%20Astrobiology/2019 07 09 - NASA Astrobiology - AbSciCon 2019 - Day 2 - NAI 20th Anniversary  A New Discipline Reaches Maturity I_cynNnCs4oqw - transcript (automated).pdf","Transcript Link")</f>
        <v>Transcript Link</v>
      </c>
    </row>
    <row r="461" ht="345" spans="1:13">
      <c r="A461" s="1" t="s">
        <v>1496</v>
      </c>
      <c r="B461" s="1" t="s">
        <v>13</v>
      </c>
      <c r="C461" s="4" t="s">
        <v>1785</v>
      </c>
      <c r="D461" s="1" t="s">
        <v>1786</v>
      </c>
      <c r="E461" s="1" t="s">
        <v>1787</v>
      </c>
      <c r="F461" s="4" t="s">
        <v>17</v>
      </c>
      <c r="G461" s="1" t="s">
        <v>18</v>
      </c>
      <c r="H461" s="1" t="s">
        <v>19</v>
      </c>
      <c r="I461" s="1" t="s">
        <v>20</v>
      </c>
      <c r="J461" s="1" t="s">
        <v>1788</v>
      </c>
      <c r="K461" s="1" t="s">
        <v>22</v>
      </c>
      <c r="L461" s="1" t="str">
        <f>HYPERLINK("https://files.afu.se/Downloads/Transcripts/0%20-%20Government/USA%20-%20NASA%20Astrobiology/2019 07 09 - NASA Astrobiology - AbSciCon 2019 - Day 2 - Hannah Dawson_juu5EOgfKfw - transcript (automated).pdf","Transcript Link")</f>
        <v>Transcript Link</v>
      </c>
      <c r="M461" s="2" t="str">
        <f>HYPERLINK("https://files.afu.se/Downloads/Transcripts/0%20-%20Government/USA%20-%20NASA%20Astrobiology/2019 07 09 - NASA Astrobiology - AbSciCon 2019 - Day 2 - Hannah Dawson_juu5EOgfKfw - transcript (automated).pdf","Transcript Link")</f>
        <v>Transcript Link</v>
      </c>
    </row>
    <row r="462" ht="330" spans="1:13">
      <c r="A462" s="1" t="s">
        <v>1496</v>
      </c>
      <c r="B462" s="1" t="s">
        <v>13</v>
      </c>
      <c r="C462" s="4" t="s">
        <v>1789</v>
      </c>
      <c r="D462" s="1" t="s">
        <v>1790</v>
      </c>
      <c r="E462" s="1" t="s">
        <v>1791</v>
      </c>
      <c r="F462" s="4" t="s">
        <v>17</v>
      </c>
      <c r="G462" s="1" t="s">
        <v>18</v>
      </c>
      <c r="H462" s="1" t="s">
        <v>19</v>
      </c>
      <c r="I462" s="1" t="s">
        <v>20</v>
      </c>
      <c r="J462" s="1" t="s">
        <v>1792</v>
      </c>
      <c r="K462" s="1" t="s">
        <v>22</v>
      </c>
      <c r="L462" s="1" t="str">
        <f>HYPERLINK("https://files.afu.se/Downloads/Transcripts/0%20-%20Government/USA%20-%20NASA%20Astrobiology/2019 07 09 - NASA Astrobiology - AbSciCon 2019 - Day 1 - Yaoxuan Zeng_nJhEjOn3X38 - transcript (automated).pdf","Transcript Link")</f>
        <v>Transcript Link</v>
      </c>
      <c r="M462" s="2" t="str">
        <f>HYPERLINK("https://files.afu.se/Downloads/Transcripts/0%20-%20Government/USA%20-%20NASA%20Astrobiology/2019 07 09 - NASA Astrobiology - AbSciCon 2019 - Day 1 - Yaoxuan Zeng_nJhEjOn3X38 - transcript (automated).pdf","Transcript Link")</f>
        <v>Transcript Link</v>
      </c>
    </row>
    <row r="463" ht="345" spans="1:13">
      <c r="A463" s="1" t="s">
        <v>1496</v>
      </c>
      <c r="B463" s="1" t="s">
        <v>13</v>
      </c>
      <c r="C463" s="4" t="s">
        <v>1793</v>
      </c>
      <c r="D463" s="1" t="s">
        <v>1794</v>
      </c>
      <c r="E463" s="1" t="s">
        <v>1795</v>
      </c>
      <c r="F463" s="4" t="s">
        <v>17</v>
      </c>
      <c r="G463" s="1" t="s">
        <v>18</v>
      </c>
      <c r="H463" s="1" t="s">
        <v>19</v>
      </c>
      <c r="I463" s="1" t="s">
        <v>20</v>
      </c>
      <c r="J463" s="1" t="s">
        <v>1796</v>
      </c>
      <c r="K463" s="1" t="s">
        <v>22</v>
      </c>
      <c r="L463" s="1" t="str">
        <f>HYPERLINK("https://files.afu.se/Downloads/Transcripts/0%20-%20Government/USA%20-%20NASA%20Astrobiology/2019 07 09 - NASA Astrobiology - AbSciCon 2019 - Day 2 - Anais Gentilhomme_qQQQXOjPgiY - transcript (automated).pdf","Transcript Link")</f>
        <v>Transcript Link</v>
      </c>
      <c r="M463" s="2" t="str">
        <f>HYPERLINK("https://files.afu.se/Downloads/Transcripts/0%20-%20Government/USA%20-%20NASA%20Astrobiology/2019 07 09 - NASA Astrobiology - AbSciCon 2019 - Day 2 - Anais Gentilhomme_qQQQXOjPgiY - transcript (automated).pdf","Transcript Link")</f>
        <v>Transcript Link</v>
      </c>
    </row>
    <row r="464" ht="345" spans="1:13">
      <c r="A464" s="1" t="s">
        <v>1496</v>
      </c>
      <c r="B464" s="1" t="s">
        <v>13</v>
      </c>
      <c r="C464" s="4" t="s">
        <v>1797</v>
      </c>
      <c r="D464" s="1" t="s">
        <v>1798</v>
      </c>
      <c r="E464" s="1" t="s">
        <v>1799</v>
      </c>
      <c r="F464" s="4" t="s">
        <v>17</v>
      </c>
      <c r="G464" s="1" t="s">
        <v>18</v>
      </c>
      <c r="H464" s="1" t="s">
        <v>19</v>
      </c>
      <c r="I464" s="1" t="s">
        <v>20</v>
      </c>
      <c r="J464" s="1" t="s">
        <v>1800</v>
      </c>
      <c r="K464" s="1" t="s">
        <v>22</v>
      </c>
      <c r="L464" s="1" t="str">
        <f>HYPERLINK("https://files.afu.se/Downloads/Transcripts/0%20-%20Government/USA%20-%20NASA%20Astrobiology/2019 07 09 - NASA Astrobiology - AbSciCon 2019 - Day 3 - Yasuto Watanabe_tGamrU1U8Vk - transcript (automated).pdf","Transcript Link")</f>
        <v>Transcript Link</v>
      </c>
      <c r="M464" s="2" t="str">
        <f>HYPERLINK("https://files.afu.se/Downloads/Transcripts/0%20-%20Government/USA%20-%20NASA%20Astrobiology/2019 07 09 - NASA Astrobiology - AbSciCon 2019 - Day 3 - Yasuto Watanabe_tGamrU1U8Vk - transcript (automated).pdf","Transcript Link")</f>
        <v>Transcript Link</v>
      </c>
    </row>
    <row r="465" ht="345" spans="1:13">
      <c r="A465" s="1" t="s">
        <v>1496</v>
      </c>
      <c r="B465" s="1" t="s">
        <v>13</v>
      </c>
      <c r="C465" s="4" t="s">
        <v>1801</v>
      </c>
      <c r="D465" s="1" t="s">
        <v>1802</v>
      </c>
      <c r="E465" s="1" t="s">
        <v>1803</v>
      </c>
      <c r="F465" s="4" t="s">
        <v>17</v>
      </c>
      <c r="G465" s="1" t="s">
        <v>18</v>
      </c>
      <c r="H465" s="1" t="s">
        <v>19</v>
      </c>
      <c r="I465" s="1" t="s">
        <v>20</v>
      </c>
      <c r="J465" s="1" t="s">
        <v>1804</v>
      </c>
      <c r="K465" s="1" t="s">
        <v>22</v>
      </c>
      <c r="L465" s="1" t="str">
        <f>HYPERLINK("https://files.afu.se/Downloads/Transcripts/0%20-%20Government/USA%20-%20NASA%20Astrobiology/2019 07 09 - NASA Astrobiology - AbSciCon 2019 - Day 3 - Kosei Yamaguchi_xwKbTu28HDA - transcript (automated).pdf","Transcript Link")</f>
        <v>Transcript Link</v>
      </c>
      <c r="M465" s="2" t="str">
        <f>HYPERLINK("https://files.afu.se/Downloads/Transcripts/0%20-%20Government/USA%20-%20NASA%20Astrobiology/2019 07 09 - NASA Astrobiology - AbSciCon 2019 - Day 3 - Kosei Yamaguchi_xwKbTu28HDA - transcript (automated).pdf","Transcript Link")</f>
        <v>Transcript Link</v>
      </c>
    </row>
    <row r="466" ht="255" spans="1:13">
      <c r="A466" s="1" t="s">
        <v>1805</v>
      </c>
      <c r="B466" s="1" t="s">
        <v>13</v>
      </c>
      <c r="C466" s="4" t="s">
        <v>1806</v>
      </c>
      <c r="D466" s="1" t="s">
        <v>1807</v>
      </c>
      <c r="E466" s="1" t="s">
        <v>1808</v>
      </c>
      <c r="F466" s="4" t="s">
        <v>17</v>
      </c>
      <c r="G466" s="1" t="s">
        <v>18</v>
      </c>
      <c r="H466" s="1" t="s">
        <v>19</v>
      </c>
      <c r="I466" s="1" t="s">
        <v>20</v>
      </c>
      <c r="J466" s="1" t="s">
        <v>1809</v>
      </c>
      <c r="K466" s="1" t="s">
        <v>22</v>
      </c>
      <c r="L466" s="1">
        <v>0</v>
      </c>
      <c r="M466" s="2">
        <v>0</v>
      </c>
    </row>
    <row r="467" ht="240" spans="1:13">
      <c r="A467" s="1" t="s">
        <v>1810</v>
      </c>
      <c r="B467" s="1" t="s">
        <v>13</v>
      </c>
      <c r="C467" s="4" t="s">
        <v>1811</v>
      </c>
      <c r="D467" s="1" t="s">
        <v>1812</v>
      </c>
      <c r="E467" s="1" t="s">
        <v>1813</v>
      </c>
      <c r="F467" s="4" t="s">
        <v>17</v>
      </c>
      <c r="G467" s="1" t="s">
        <v>18</v>
      </c>
      <c r="H467" s="1" t="s">
        <v>19</v>
      </c>
      <c r="I467" s="1" t="s">
        <v>20</v>
      </c>
      <c r="J467" s="1" t="s">
        <v>1814</v>
      </c>
      <c r="K467" s="1" t="s">
        <v>22</v>
      </c>
      <c r="L467" s="1" t="str">
        <f>HYPERLINK("https://files.afu.se/Downloads/Transcripts/0%20-%20Government/USA%20-%20NASA%20Astrobiology/2019 04 19 - NASA Astrobiology - Ask An Astrobiologist  Impact Craters and the Origin of Life with Dr. Gordon Osinski_UdEixny7SKQ - transcript (automated).pdf","Transcript Link")</f>
        <v>Transcript Link</v>
      </c>
      <c r="M467" s="2" t="str">
        <f>HYPERLINK("https://files.afu.se/Downloads/Transcripts/0%20-%20Government/USA%20-%20NASA%20Astrobiology/2019 04 19 - NASA Astrobiology - Ask An Astrobiologist  Impact Craters and the Origin of Life with Dr. Gordon Osinski_UdEixny7SKQ - transcript (automated).pdf","Transcript Link")</f>
        <v>Transcript Link</v>
      </c>
    </row>
    <row r="468" ht="409.5" spans="1:13">
      <c r="A468" s="1" t="s">
        <v>1815</v>
      </c>
      <c r="B468" s="1" t="s">
        <v>13</v>
      </c>
      <c r="C468" s="4" t="s">
        <v>1816</v>
      </c>
      <c r="D468" s="1" t="s">
        <v>1817</v>
      </c>
      <c r="E468" s="1" t="s">
        <v>1818</v>
      </c>
      <c r="F468" s="4" t="s">
        <v>17</v>
      </c>
      <c r="G468" s="1" t="s">
        <v>18</v>
      </c>
      <c r="H468" s="1" t="s">
        <v>19</v>
      </c>
      <c r="I468" s="1" t="s">
        <v>20</v>
      </c>
      <c r="J468" s="1" t="s">
        <v>1819</v>
      </c>
      <c r="K468" s="1" t="s">
        <v>22</v>
      </c>
      <c r="L468" s="1" t="str">
        <f>HYPERLINK("https://files.afu.se/Downloads/Transcripts/0%20-%20Government/USA%20-%20NASA%20Astrobiology/2019 04 04 - NASA Astrobiology - Astrobiology in the Field, Episode 1  Iceland_UIEcxS9SXXw - transcript (automated).pdf","Transcript Link")</f>
        <v>Transcript Link</v>
      </c>
      <c r="M468" s="2" t="str">
        <f>HYPERLINK("https://files.afu.se/Downloads/Transcripts/0%20-%20Government/USA%20-%20NASA%20Astrobiology/2019 04 04 - NASA Astrobiology - Astrobiology in the Field, Episode 1  Iceland_UIEcxS9SXXw - transcript (automated).pdf","Transcript Link")</f>
        <v>Transcript Link</v>
      </c>
    </row>
    <row r="469" ht="409.5" spans="1:13">
      <c r="A469" s="1" t="s">
        <v>1820</v>
      </c>
      <c r="B469" s="1" t="s">
        <v>13</v>
      </c>
      <c r="C469" s="4" t="s">
        <v>1821</v>
      </c>
      <c r="D469" s="1" t="s">
        <v>1822</v>
      </c>
      <c r="E469" s="1" t="s">
        <v>1823</v>
      </c>
      <c r="F469" s="4" t="s">
        <v>17</v>
      </c>
      <c r="G469" s="1" t="s">
        <v>18</v>
      </c>
      <c r="H469" s="1" t="s">
        <v>19</v>
      </c>
      <c r="I469" s="1" t="s">
        <v>20</v>
      </c>
      <c r="J469" s="1" t="s">
        <v>1824</v>
      </c>
      <c r="K469" s="1" t="s">
        <v>22</v>
      </c>
      <c r="L469" s="1" t="str">
        <f>HYPERLINK("https://files.afu.se/Downloads/Transcripts/0%20-%20Government/USA%20-%20NASA%20Astrobiology/2019 04 01 - NASA Astrobiology - Astrobiology in the Field, Episode 1  Iceland (Teaser Trailer)_qEQGB6YmUfs - transcript (automated).pdf","Transcript Link")</f>
        <v>Transcript Link</v>
      </c>
      <c r="M469" s="2" t="str">
        <f>HYPERLINK("https://files.afu.se/Downloads/Transcripts/0%20-%20Government/USA%20-%20NASA%20Astrobiology/2019 04 01 - NASA Astrobiology - Astrobiology in the Field, Episode 1  Iceland (Teaser Trailer)_qEQGB6YmUfs - transcript (automated).pdf","Transcript Link")</f>
        <v>Transcript Link</v>
      </c>
    </row>
    <row r="470" ht="240" spans="1:13">
      <c r="A470" s="1" t="s">
        <v>1825</v>
      </c>
      <c r="B470" s="1" t="s">
        <v>13</v>
      </c>
      <c r="C470" s="4" t="s">
        <v>1826</v>
      </c>
      <c r="D470" s="1" t="s">
        <v>1827</v>
      </c>
      <c r="E470" s="1" t="s">
        <v>1828</v>
      </c>
      <c r="F470" s="4" t="s">
        <v>17</v>
      </c>
      <c r="G470" s="1" t="s">
        <v>18</v>
      </c>
      <c r="H470" s="1" t="s">
        <v>19</v>
      </c>
      <c r="I470" s="1" t="s">
        <v>20</v>
      </c>
      <c r="J470" s="1" t="s">
        <v>1829</v>
      </c>
      <c r="K470" s="1" t="s">
        <v>22</v>
      </c>
      <c r="L470" s="1" t="str">
        <f>HYPERLINK("https://files.afu.se/Downloads/Transcripts/0%20-%20Government/USA%20-%20NASA%20Astrobiology/2019 03 27 - NASA Astrobiology - Ask An Astrobiologist  The Search for Technosignatures with Dr. Jason Wright_t4YqB1luixM - transcript (automated).pdf","Transcript Link")</f>
        <v>Transcript Link</v>
      </c>
      <c r="M470" s="2" t="str">
        <f>HYPERLINK("https://files.afu.se/Downloads/Transcripts/0%20-%20Government/USA%20-%20NASA%20Astrobiology/2019 03 27 - NASA Astrobiology - Ask An Astrobiologist  The Search for Technosignatures with Dr. Jason Wright_t4YqB1luixM - transcript (automated).pdf","Transcript Link")</f>
        <v>Transcript Link</v>
      </c>
    </row>
    <row r="471" ht="240" spans="1:13">
      <c r="A471" s="1" t="s">
        <v>1830</v>
      </c>
      <c r="B471" s="1" t="s">
        <v>13</v>
      </c>
      <c r="C471" s="4" t="s">
        <v>1831</v>
      </c>
      <c r="D471" s="1" t="s">
        <v>1832</v>
      </c>
      <c r="E471" s="1" t="s">
        <v>1833</v>
      </c>
      <c r="F471" s="4" t="s">
        <v>17</v>
      </c>
      <c r="G471" s="1" t="s">
        <v>18</v>
      </c>
      <c r="H471" s="1" t="s">
        <v>19</v>
      </c>
      <c r="I471" s="1" t="s">
        <v>20</v>
      </c>
      <c r="J471" s="1" t="s">
        <v>1834</v>
      </c>
      <c r="K471" s="1" t="s">
        <v>22</v>
      </c>
      <c r="L471" s="1" t="str">
        <f>HYPERLINK("https://files.afu.se/Downloads/Transcripts/0%20-%20Government/USA%20-%20NASA%20Astrobiology/2019 03 01 - NASA Astrobiology - Ask An Astrobiologist  The Legacy and Future of SETI with Dr. Jill Tarter_nYMCyAcOs50 - transcript (automated).pdf","Transcript Link")</f>
        <v>Transcript Link</v>
      </c>
      <c r="M471" s="2" t="str">
        <f>HYPERLINK("https://files.afu.se/Downloads/Transcripts/0%20-%20Government/USA%20-%20NASA%20Astrobiology/2019 03 01 - NASA Astrobiology - Ask An Astrobiologist  The Legacy and Future of SETI with Dr. Jill Tarter_nYMCyAcOs50 - transcript (automated).pdf","Transcript Link")</f>
        <v>Transcript Link</v>
      </c>
    </row>
    <row r="472" ht="240" spans="1:13">
      <c r="A472" s="1" t="s">
        <v>1830</v>
      </c>
      <c r="B472" s="1" t="s">
        <v>13</v>
      </c>
      <c r="C472" s="4" t="s">
        <v>1835</v>
      </c>
      <c r="D472" s="1" t="s">
        <v>1836</v>
      </c>
      <c r="E472" s="1" t="s">
        <v>1837</v>
      </c>
      <c r="F472" s="4" t="s">
        <v>17</v>
      </c>
      <c r="G472" s="1" t="s">
        <v>18</v>
      </c>
      <c r="H472" s="1" t="s">
        <v>19</v>
      </c>
      <c r="I472" s="1" t="s">
        <v>20</v>
      </c>
      <c r="J472" s="1" t="s">
        <v>1838</v>
      </c>
      <c r="K472" s="1" t="s">
        <v>22</v>
      </c>
      <c r="L472" s="1" t="str">
        <f>HYPERLINK("https://files.afu.se/Downloads/Transcripts/0%20-%20Government/USA%20-%20NASA%20Astrobiology/2019 03 01 - NASA Astrobiology - Ask An Astrobiologist  Astronomy, Exoplanets, and Self-Care with Dr. Sarah Rugheimer_p8GgDF45OzU - transcript (automated).pdf","Transcript Link")</f>
        <v>Transcript Link</v>
      </c>
      <c r="M472" s="2" t="str">
        <f>HYPERLINK("https://files.afu.se/Downloads/Transcripts/0%20-%20Government/USA%20-%20NASA%20Astrobiology/2019 03 01 - NASA Astrobiology - Ask An Astrobiologist  Astronomy, Exoplanets, and Self-Care with Dr. Sarah Rugheimer_p8GgDF45OzU - transcript (automated).pdf","Transcript Link")</f>
        <v>Transcript Link</v>
      </c>
    </row>
    <row r="473" ht="195" spans="1:13">
      <c r="A473" s="1" t="s">
        <v>1839</v>
      </c>
      <c r="B473" s="1" t="s">
        <v>13</v>
      </c>
      <c r="C473" s="4" t="s">
        <v>1840</v>
      </c>
      <c r="D473" s="1" t="s">
        <v>1841</v>
      </c>
      <c r="E473" s="1" t="s">
        <v>1842</v>
      </c>
      <c r="F473" s="4" t="s">
        <v>17</v>
      </c>
      <c r="G473" s="1" t="s">
        <v>18</v>
      </c>
      <c r="H473" s="1" t="s">
        <v>19</v>
      </c>
      <c r="I473" s="1" t="s">
        <v>20</v>
      </c>
      <c r="J473" s="1" t="s">
        <v>1843</v>
      </c>
      <c r="K473" s="1" t="s">
        <v>22</v>
      </c>
      <c r="L473" s="1" t="str">
        <f>HYPERLINK("https://files.afu.se/Downloads/Transcripts/0%20-%20Government/USA%20-%20NASA%20Astrobiology/2019 02 01 - NASA Astrobiology - Navajo  Our Mother Moon_0amtjdLV1vE - transcript (automated).pdf","Transcript Link")</f>
        <v>Transcript Link</v>
      </c>
      <c r="M473" s="2" t="str">
        <f>HYPERLINK("https://files.afu.se/Downloads/Transcripts/0%20-%20Government/USA%20-%20NASA%20Astrobiology/2019 02 01 - NASA Astrobiology - Navajo  Our Mother Moon_0amtjdLV1vE - transcript (automated).pdf","Transcript Link")</f>
        <v>Transcript Link</v>
      </c>
    </row>
    <row r="474" ht="195" spans="1:13">
      <c r="A474" s="1" t="s">
        <v>1839</v>
      </c>
      <c r="B474" s="1" t="s">
        <v>13</v>
      </c>
      <c r="C474" s="4" t="s">
        <v>1844</v>
      </c>
      <c r="D474" s="1" t="s">
        <v>1845</v>
      </c>
      <c r="E474" s="1" t="s">
        <v>1846</v>
      </c>
      <c r="F474" s="4" t="s">
        <v>17</v>
      </c>
      <c r="G474" s="1" t="s">
        <v>18</v>
      </c>
      <c r="H474" s="1" t="s">
        <v>19</v>
      </c>
      <c r="I474" s="1" t="s">
        <v>20</v>
      </c>
      <c r="J474" s="1" t="s">
        <v>1847</v>
      </c>
      <c r="K474" s="1" t="s">
        <v>22</v>
      </c>
      <c r="L474" s="1" t="str">
        <f>HYPERLINK("https://files.afu.se/Downloads/Transcripts/0%20-%20Government/USA%20-%20NASA%20Astrobiology/2019 02 01 - NASA Astrobiology - Navajo  Story of the Stars_gYWyIISAMGs - transcript (automated).pdf","Transcript Link")</f>
        <v>Transcript Link</v>
      </c>
      <c r="M474" s="2" t="str">
        <f>HYPERLINK("https://files.afu.se/Downloads/Transcripts/0%20-%20Government/USA%20-%20NASA%20Astrobiology/2019 02 01 - NASA Astrobiology - Navajo  Story of the Stars_gYWyIISAMGs - transcript (automated).pdf","Transcript Link")</f>
        <v>Transcript Link</v>
      </c>
    </row>
    <row r="475" ht="255" spans="1:13">
      <c r="A475" s="1" t="s">
        <v>1848</v>
      </c>
      <c r="B475" s="1" t="s">
        <v>13</v>
      </c>
      <c r="C475" s="4" t="s">
        <v>1849</v>
      </c>
      <c r="D475" s="1" t="s">
        <v>1850</v>
      </c>
      <c r="E475" s="1" t="s">
        <v>1851</v>
      </c>
      <c r="F475" s="4" t="s">
        <v>17</v>
      </c>
      <c r="G475" s="1" t="s">
        <v>18</v>
      </c>
      <c r="H475" s="1" t="s">
        <v>19</v>
      </c>
      <c r="I475" s="1" t="s">
        <v>20</v>
      </c>
      <c r="J475" s="1" t="s">
        <v>1852</v>
      </c>
      <c r="K475" s="1" t="s">
        <v>22</v>
      </c>
      <c r="L475" s="1" t="str">
        <f>HYPERLINK("https://files.afu.se/Downloads/Transcripts/0%20-%20Government/USA%20-%20NASA%20Astrobiology/2018 11 30 - NASA Astrobiology - Living on Mars with Dr. Oleg Abramov_hxiGCYepkMI - transcript (automated).pdf","Transcript Link")</f>
        <v>Transcript Link</v>
      </c>
      <c r="M475" s="2" t="str">
        <f>HYPERLINK("https://files.afu.se/Downloads/Transcripts/0%20-%20Government/USA%20-%20NASA%20Astrobiology/2018 11 30 - NASA Astrobiology - Living on Mars with Dr. Oleg Abramov_hxiGCYepkMI - transcript (automated).pdf","Transcript Link")</f>
        <v>Transcript Link</v>
      </c>
    </row>
    <row r="476" ht="240" spans="1:13">
      <c r="A476" s="1" t="s">
        <v>1853</v>
      </c>
      <c r="B476" s="1" t="s">
        <v>13</v>
      </c>
      <c r="C476" s="4" t="s">
        <v>1854</v>
      </c>
      <c r="D476" s="1" t="s">
        <v>1855</v>
      </c>
      <c r="E476" s="1" t="s">
        <v>1856</v>
      </c>
      <c r="F476" s="4" t="s">
        <v>17</v>
      </c>
      <c r="G476" s="1" t="s">
        <v>18</v>
      </c>
      <c r="H476" s="1" t="s">
        <v>19</v>
      </c>
      <c r="I476" s="1" t="s">
        <v>20</v>
      </c>
      <c r="J476" s="1" t="s">
        <v>1857</v>
      </c>
      <c r="K476" s="1" t="s">
        <v>22</v>
      </c>
      <c r="L476" s="1">
        <v>0</v>
      </c>
      <c r="M476" s="2">
        <v>0</v>
      </c>
    </row>
    <row r="477" ht="240" spans="1:13">
      <c r="A477" s="1" t="s">
        <v>1858</v>
      </c>
      <c r="B477" s="1" t="s">
        <v>13</v>
      </c>
      <c r="C477" s="4" t="s">
        <v>1859</v>
      </c>
      <c r="D477" s="1" t="s">
        <v>1860</v>
      </c>
      <c r="E477" s="1" t="s">
        <v>1861</v>
      </c>
      <c r="F477" s="4" t="s">
        <v>17</v>
      </c>
      <c r="G477" s="1" t="s">
        <v>18</v>
      </c>
      <c r="H477" s="1" t="s">
        <v>19</v>
      </c>
      <c r="I477" s="1" t="s">
        <v>20</v>
      </c>
      <c r="J477" s="1" t="s">
        <v>1862</v>
      </c>
      <c r="K477" s="1" t="s">
        <v>22</v>
      </c>
      <c r="L477" s="1" t="str">
        <f>HYPERLINK("https://files.afu.se/Downloads/Transcripts/0%20-%20Government/USA%20-%20NASA%20Astrobiology/2018 09 26 - NASA Astrobiology - Ask An Astrobiologist  Looking for Life on Volcanoes in Iceland with Dr. Amanda Stockton_bYD5jRXJRfI - transcript (automated).pdf","Transcript Link")</f>
        <v>Transcript Link</v>
      </c>
      <c r="M477" s="2" t="str">
        <f>HYPERLINK("https://files.afu.se/Downloads/Transcripts/0%20-%20Government/USA%20-%20NASA%20Astrobiology/2018 09 26 - NASA Astrobiology - Ask An Astrobiologist  Looking for Life on Volcanoes in Iceland with Dr. Amanda Stockton_bYD5jRXJRfI - transcript (automated).pdf","Transcript Link")</f>
        <v>Transcript Link</v>
      </c>
    </row>
    <row r="478" ht="240" spans="1:13">
      <c r="A478" s="1" t="s">
        <v>1863</v>
      </c>
      <c r="B478" s="1" t="s">
        <v>13</v>
      </c>
      <c r="C478" s="4" t="s">
        <v>1864</v>
      </c>
      <c r="D478" s="1" t="s">
        <v>1865</v>
      </c>
      <c r="E478" s="1" t="s">
        <v>1866</v>
      </c>
      <c r="F478" s="4" t="s">
        <v>17</v>
      </c>
      <c r="G478" s="1" t="s">
        <v>18</v>
      </c>
      <c r="H478" s="1" t="s">
        <v>19</v>
      </c>
      <c r="I478" s="1" t="s">
        <v>20</v>
      </c>
      <c r="J478" s="1" t="s">
        <v>1867</v>
      </c>
      <c r="K478" s="1" t="s">
        <v>22</v>
      </c>
      <c r="L478" s="1" t="str">
        <f>HYPERLINK("https://files.afu.se/Downloads/Transcripts/0%20-%20Government/USA%20-%20NASA%20Astrobiology/2018 09 18 - NASA Astrobiology - Ask An Astrobiologist  NASA's Europa Clipper Mission with Dr. Steve Vance_kwDmNTGKs1k - transcript (automated).pdf","Transcript Link")</f>
        <v>Transcript Link</v>
      </c>
      <c r="M478" s="2" t="str">
        <f>HYPERLINK("https://files.afu.se/Downloads/Transcripts/0%20-%20Government/USA%20-%20NASA%20Astrobiology/2018 09 18 - NASA Astrobiology - Ask An Astrobiologist  NASA's Europa Clipper Mission with Dr. Steve Vance_kwDmNTGKs1k - transcript (automated).pdf","Transcript Link")</f>
        <v>Transcript Link</v>
      </c>
    </row>
    <row r="479" ht="240" spans="1:13">
      <c r="A479" s="1" t="s">
        <v>1868</v>
      </c>
      <c r="B479" s="1" t="s">
        <v>13</v>
      </c>
      <c r="C479" s="4" t="s">
        <v>1869</v>
      </c>
      <c r="D479" s="1" t="s">
        <v>1870</v>
      </c>
      <c r="E479" s="1" t="s">
        <v>1871</v>
      </c>
      <c r="F479" s="4" t="s">
        <v>17</v>
      </c>
      <c r="G479" s="1" t="s">
        <v>18</v>
      </c>
      <c r="H479" s="1" t="s">
        <v>19</v>
      </c>
      <c r="I479" s="1" t="s">
        <v>20</v>
      </c>
      <c r="J479" s="1" t="s">
        <v>1872</v>
      </c>
      <c r="K479" s="1" t="s">
        <v>22</v>
      </c>
      <c r="L479" s="1" t="str">
        <f>HYPERLINK("https://files.afu.se/Downloads/Transcripts/0%20-%20Government/USA%20-%20NASA%20Astrobiology/2018 07 26 - NASA Astrobiology - Ask An Astrobiologist  Methane on Mars and More with Dr. Jennifer Glass_H-_9nT_h9U4 - transcript (automated).pdf","Transcript Link")</f>
        <v>Transcript Link</v>
      </c>
      <c r="M479" s="2" t="str">
        <f>HYPERLINK("https://files.afu.se/Downloads/Transcripts/0%20-%20Government/USA%20-%20NASA%20Astrobiology/2018 07 26 - NASA Astrobiology - Ask An Astrobiologist  Methane on Mars and More with Dr. Jennifer Glass_H-_9nT_h9U4 - transcript (automated).pdf","Transcript Link")</f>
        <v>Transcript Link</v>
      </c>
    </row>
    <row r="480" ht="360" spans="1:13">
      <c r="A480" s="1" t="s">
        <v>1873</v>
      </c>
      <c r="B480" s="1" t="s">
        <v>13</v>
      </c>
      <c r="C480" s="4" t="s">
        <v>1874</v>
      </c>
      <c r="D480" s="1" t="s">
        <v>1875</v>
      </c>
      <c r="E480" s="1" t="s">
        <v>1876</v>
      </c>
      <c r="F480" s="4" t="s">
        <v>17</v>
      </c>
      <c r="G480" s="1" t="s">
        <v>18</v>
      </c>
      <c r="H480" s="1" t="s">
        <v>19</v>
      </c>
      <c r="I480" s="1" t="s">
        <v>20</v>
      </c>
      <c r="J480" s="1" t="s">
        <v>1877</v>
      </c>
      <c r="K480" s="1" t="s">
        <v>22</v>
      </c>
      <c r="L480" s="1" t="str">
        <f>HYPERLINK("https://files.afu.se/Downloads/Transcripts/0%20-%20Government/USA%20-%20NASA%20Astrobiology/2018 06 25 - NASA Astrobiology - AbGradCon 2018  Andrew Lincowski_l9RVasmDi5A - transcript (automated).pdf","Transcript Link")</f>
        <v>Transcript Link</v>
      </c>
      <c r="M480" s="2" t="str">
        <f>HYPERLINK("https://files.afu.se/Downloads/Transcripts/0%20-%20Government/USA%20-%20NASA%20Astrobiology/2018 06 25 - NASA Astrobiology - AbGradCon 2018  Andrew Lincowski_l9RVasmDi5A - transcript (automated).pdf","Transcript Link")</f>
        <v>Transcript Link</v>
      </c>
    </row>
    <row r="481" ht="330" spans="1:13">
      <c r="A481" s="1" t="s">
        <v>1873</v>
      </c>
      <c r="B481" s="1" t="s">
        <v>13</v>
      </c>
      <c r="C481" s="4" t="s">
        <v>1878</v>
      </c>
      <c r="D481" s="1" t="s">
        <v>1879</v>
      </c>
      <c r="E481" s="1" t="s">
        <v>1880</v>
      </c>
      <c r="F481" s="4" t="s">
        <v>17</v>
      </c>
      <c r="G481" s="1" t="s">
        <v>18</v>
      </c>
      <c r="H481" s="1" t="s">
        <v>19</v>
      </c>
      <c r="I481" s="1" t="s">
        <v>20</v>
      </c>
      <c r="J481" s="1" t="s">
        <v>1881</v>
      </c>
      <c r="K481" s="1" t="s">
        <v>22</v>
      </c>
      <c r="L481" s="1" t="str">
        <f>HYPERLINK("https://files.afu.se/Downloads/Transcripts/0%20-%20Government/USA%20-%20NASA%20Astrobiology/2018 06 25 - NASA Astrobiology - AbGradCon 2018  Arthur Adams_coI1gMRhQg8 - transcript (automated).pdf","Transcript Link")</f>
        <v>Transcript Link</v>
      </c>
      <c r="M481" s="2" t="str">
        <f>HYPERLINK("https://files.afu.se/Downloads/Transcripts/0%20-%20Government/USA%20-%20NASA%20Astrobiology/2018 06 25 - NASA Astrobiology - AbGradCon 2018  Arthur Adams_coI1gMRhQg8 - transcript (automated).pdf","Transcript Link")</f>
        <v>Transcript Link</v>
      </c>
    </row>
    <row r="482" ht="345" spans="1:13">
      <c r="A482" s="1" t="s">
        <v>1873</v>
      </c>
      <c r="B482" s="1" t="s">
        <v>13</v>
      </c>
      <c r="C482" s="4" t="s">
        <v>1882</v>
      </c>
      <c r="D482" s="1" t="s">
        <v>1883</v>
      </c>
      <c r="E482" s="1" t="s">
        <v>1884</v>
      </c>
      <c r="F482" s="4" t="s">
        <v>17</v>
      </c>
      <c r="G482" s="1" t="s">
        <v>18</v>
      </c>
      <c r="H482" s="1" t="s">
        <v>19</v>
      </c>
      <c r="I482" s="1" t="s">
        <v>20</v>
      </c>
      <c r="J482" s="1" t="s">
        <v>1885</v>
      </c>
      <c r="K482" s="1" t="s">
        <v>22</v>
      </c>
      <c r="L482" s="1" t="str">
        <f>HYPERLINK("https://files.afu.se/Downloads/Transcripts/0%20-%20Government/USA%20-%20NASA%20Astrobiology/2018 06 25 - NASA Astrobiology - AbGradCon 2018  Brandon Carroll_J1KB5W3WrzM - transcript (automated).pdf","Transcript Link")</f>
        <v>Transcript Link</v>
      </c>
      <c r="M482" s="2" t="str">
        <f>HYPERLINK("https://files.afu.se/Downloads/Transcripts/0%20-%20Government/USA%20-%20NASA%20Astrobiology/2018 06 25 - NASA Astrobiology - AbGradCon 2018  Brandon Carroll_J1KB5W3WrzM - transcript (automated).pdf","Transcript Link")</f>
        <v>Transcript Link</v>
      </c>
    </row>
    <row r="483" ht="360" spans="1:13">
      <c r="A483" s="1" t="s">
        <v>1873</v>
      </c>
      <c r="B483" s="1" t="s">
        <v>13</v>
      </c>
      <c r="C483" s="4" t="s">
        <v>1886</v>
      </c>
      <c r="D483" s="1" t="s">
        <v>1887</v>
      </c>
      <c r="E483" s="1" t="s">
        <v>1888</v>
      </c>
      <c r="F483" s="4" t="s">
        <v>17</v>
      </c>
      <c r="G483" s="1" t="s">
        <v>18</v>
      </c>
      <c r="H483" s="1" t="s">
        <v>19</v>
      </c>
      <c r="I483" s="1" t="s">
        <v>20</v>
      </c>
      <c r="J483" s="1" t="s">
        <v>1889</v>
      </c>
      <c r="K483" s="1" t="s">
        <v>22</v>
      </c>
      <c r="L483" s="1" t="str">
        <f>HYPERLINK("https://files.afu.se/Downloads/Transcripts/0%20-%20Government/USA%20-%20NASA%20Astrobiology/2018 06 25 - NASA Astrobiology - AbGradCon 2018  Emilio Enriquez_zVZbBI1_Kyg - transcript (automated).pdf","Transcript Link")</f>
        <v>Transcript Link</v>
      </c>
      <c r="M483" s="2" t="str">
        <f>HYPERLINK("https://files.afu.se/Downloads/Transcripts/0%20-%20Government/USA%20-%20NASA%20Astrobiology/2018 06 25 - NASA Astrobiology - AbGradCon 2018  Emilio Enriquez_zVZbBI1_Kyg - transcript (automated).pdf","Transcript Link")</f>
        <v>Transcript Link</v>
      </c>
    </row>
    <row r="484" ht="345" spans="1:13">
      <c r="A484" s="1" t="s">
        <v>1873</v>
      </c>
      <c r="B484" s="1" t="s">
        <v>13</v>
      </c>
      <c r="C484" s="4" t="s">
        <v>1890</v>
      </c>
      <c r="D484" s="1" t="s">
        <v>1891</v>
      </c>
      <c r="E484" s="1" t="s">
        <v>1892</v>
      </c>
      <c r="F484" s="4" t="s">
        <v>17</v>
      </c>
      <c r="G484" s="1" t="s">
        <v>18</v>
      </c>
      <c r="H484" s="1" t="s">
        <v>19</v>
      </c>
      <c r="I484" s="1" t="s">
        <v>20</v>
      </c>
      <c r="J484" s="1" t="s">
        <v>1893</v>
      </c>
      <c r="K484" s="1" t="s">
        <v>22</v>
      </c>
      <c r="L484" s="1" t="str">
        <f>HYPERLINK("https://files.afu.se/Downloads/Transcripts/0%20-%20Government/USA%20-%20NASA%20Astrobiology/2018 06 25 - NASA Astrobiology - AbGradCon 2018  Justin Lawrence_Xl3TbuIVDos - transcript (automated).pdf","Transcript Link")</f>
        <v>Transcript Link</v>
      </c>
      <c r="M484" s="2" t="str">
        <f>HYPERLINK("https://files.afu.se/Downloads/Transcripts/0%20-%20Government/USA%20-%20NASA%20Astrobiology/2018 06 25 - NASA Astrobiology - AbGradCon 2018  Justin Lawrence_Xl3TbuIVDos - transcript (automated).pdf","Transcript Link")</f>
        <v>Transcript Link</v>
      </c>
    </row>
    <row r="485" ht="345" spans="1:13">
      <c r="A485" s="1" t="s">
        <v>1873</v>
      </c>
      <c r="B485" s="1" t="s">
        <v>13</v>
      </c>
      <c r="C485" s="4" t="s">
        <v>1894</v>
      </c>
      <c r="D485" s="1" t="s">
        <v>1895</v>
      </c>
      <c r="E485" s="1" t="s">
        <v>1896</v>
      </c>
      <c r="F485" s="4" t="s">
        <v>17</v>
      </c>
      <c r="G485" s="1" t="s">
        <v>18</v>
      </c>
      <c r="H485" s="1" t="s">
        <v>19</v>
      </c>
      <c r="I485" s="1" t="s">
        <v>20</v>
      </c>
      <c r="J485" s="1" t="s">
        <v>1897</v>
      </c>
      <c r="K485" s="1" t="s">
        <v>22</v>
      </c>
      <c r="L485" s="1" t="str">
        <f>HYPERLINK("https://files.afu.se/Downloads/Transcripts/0%20-%20Government/USA%20-%20NASA%20Astrobiology/2018 06 25 - NASA Astrobiology - AbGradCon 2018  Lara Maldanis_e9uU630gcdk - transcript (automated).pdf","Transcript Link")</f>
        <v>Transcript Link</v>
      </c>
      <c r="M485" s="2" t="str">
        <f>HYPERLINK("https://files.afu.se/Downloads/Transcripts/0%20-%20Government/USA%20-%20NASA%20Astrobiology/2018 06 25 - NASA Astrobiology - AbGradCon 2018  Lara Maldanis_e9uU630gcdk - transcript (automated).pdf","Transcript Link")</f>
        <v>Transcript Link</v>
      </c>
    </row>
    <row r="486" ht="345" spans="1:13">
      <c r="A486" s="1" t="s">
        <v>1873</v>
      </c>
      <c r="B486" s="1" t="s">
        <v>13</v>
      </c>
      <c r="C486" s="4" t="s">
        <v>1898</v>
      </c>
      <c r="D486" s="1" t="s">
        <v>1899</v>
      </c>
      <c r="E486" s="1" t="s">
        <v>1900</v>
      </c>
      <c r="F486" s="4" t="s">
        <v>17</v>
      </c>
      <c r="G486" s="1" t="s">
        <v>18</v>
      </c>
      <c r="H486" s="1" t="s">
        <v>19</v>
      </c>
      <c r="I486" s="1" t="s">
        <v>20</v>
      </c>
      <c r="J486" s="1" t="s">
        <v>1901</v>
      </c>
      <c r="K486" s="1" t="s">
        <v>22</v>
      </c>
      <c r="L486" s="1" t="str">
        <f>HYPERLINK("https://files.afu.se/Downloads/Transcripts/0%20-%20Government/USA%20-%20NASA%20Astrobiology/2018 06 25 - NASA Astrobiology - AbGradCon 2018  Mahmuda Afrin Badhan_F-TBcbGw12U - transcript (automated).pdf","Transcript Link")</f>
        <v>Transcript Link</v>
      </c>
      <c r="M486" s="2" t="str">
        <f>HYPERLINK("https://files.afu.se/Downloads/Transcripts/0%20-%20Government/USA%20-%20NASA%20Astrobiology/2018 06 25 - NASA Astrobiology - AbGradCon 2018  Mahmuda Afrin Badhan_F-TBcbGw12U - transcript (automated).pdf","Transcript Link")</f>
        <v>Transcript Link</v>
      </c>
    </row>
    <row r="487" ht="345" spans="1:13">
      <c r="A487" s="1" t="s">
        <v>1873</v>
      </c>
      <c r="B487" s="1" t="s">
        <v>13</v>
      </c>
      <c r="C487" s="4" t="s">
        <v>1902</v>
      </c>
      <c r="D487" s="1" t="s">
        <v>1903</v>
      </c>
      <c r="E487" s="1" t="s">
        <v>1904</v>
      </c>
      <c r="F487" s="4" t="s">
        <v>17</v>
      </c>
      <c r="G487" s="1" t="s">
        <v>18</v>
      </c>
      <c r="H487" s="1" t="s">
        <v>19</v>
      </c>
      <c r="I487" s="1" t="s">
        <v>20</v>
      </c>
      <c r="J487" s="1" t="s">
        <v>1905</v>
      </c>
      <c r="K487" s="1" t="s">
        <v>22</v>
      </c>
      <c r="L487" s="1" t="str">
        <f>HYPERLINK("https://files.afu.se/Downloads/Transcripts/0%20-%20Government/USA%20-%20NASA%20Astrobiology/2018 06 25 - NASA Astrobiology - AbGradCon 2018  Ngoc Truong_PEMGdvQCB1o - transcript (automated).pdf","Transcript Link")</f>
        <v>Transcript Link</v>
      </c>
      <c r="M487" s="2" t="str">
        <f>HYPERLINK("https://files.afu.se/Downloads/Transcripts/0%20-%20Government/USA%20-%20NASA%20Astrobiology/2018 06 25 - NASA Astrobiology - AbGradCon 2018  Ngoc Truong_PEMGdvQCB1o - transcript (automated).pdf","Transcript Link")</f>
        <v>Transcript Link</v>
      </c>
    </row>
    <row r="488" ht="330" spans="1:13">
      <c r="A488" s="1" t="s">
        <v>1873</v>
      </c>
      <c r="B488" s="1" t="s">
        <v>13</v>
      </c>
      <c r="C488" s="4" t="s">
        <v>1906</v>
      </c>
      <c r="D488" s="1" t="s">
        <v>1907</v>
      </c>
      <c r="E488" s="1" t="s">
        <v>1908</v>
      </c>
      <c r="F488" s="4" t="s">
        <v>17</v>
      </c>
      <c r="G488" s="1" t="s">
        <v>18</v>
      </c>
      <c r="H488" s="1" t="s">
        <v>19</v>
      </c>
      <c r="I488" s="1" t="s">
        <v>20</v>
      </c>
      <c r="J488" s="1" t="s">
        <v>1909</v>
      </c>
      <c r="K488" s="1" t="s">
        <v>22</v>
      </c>
      <c r="L488" s="1" t="str">
        <f>HYPERLINK("https://files.afu.se/Downloads/Transcripts/0%20-%20Government/USA%20-%20NASA%20Astrobiology/2018 06 25 - NASA Astrobiology - AbGradCon 2018  Saeed Ahmadvand_0f5MyHJfc9Q - transcript (automated).pdf","Transcript Link")</f>
        <v>Transcript Link</v>
      </c>
      <c r="M488" s="2" t="str">
        <f>HYPERLINK("https://files.afu.se/Downloads/Transcripts/0%20-%20Government/USA%20-%20NASA%20Astrobiology/2018 06 25 - NASA Astrobiology - AbGradCon 2018  Saeed Ahmadvand_0f5MyHJfc9Q - transcript (automated).pdf","Transcript Link")</f>
        <v>Transcript Link</v>
      </c>
    </row>
    <row r="489" ht="345" spans="1:13">
      <c r="A489" s="1" t="s">
        <v>1873</v>
      </c>
      <c r="B489" s="1" t="s">
        <v>13</v>
      </c>
      <c r="C489" s="4" t="s">
        <v>1910</v>
      </c>
      <c r="D489" s="1" t="s">
        <v>1911</v>
      </c>
      <c r="E489" s="1" t="s">
        <v>1912</v>
      </c>
      <c r="F489" s="4" t="s">
        <v>17</v>
      </c>
      <c r="G489" s="1" t="s">
        <v>18</v>
      </c>
      <c r="H489" s="1" t="s">
        <v>19</v>
      </c>
      <c r="I489" s="1" t="s">
        <v>20</v>
      </c>
      <c r="J489" s="1" t="s">
        <v>1913</v>
      </c>
      <c r="K489" s="1" t="s">
        <v>22</v>
      </c>
      <c r="L489" s="1" t="str">
        <f>HYPERLINK("https://files.afu.se/Downloads/Transcripts/0%20-%20Government/USA%20-%20NASA%20Astrobiology/2018 06 25 - NASA Astrobiology - AbGradCon 2018  Zach Duca_rbPxKcjDitg - transcript (automated).pdf","Transcript Link")</f>
        <v>Transcript Link</v>
      </c>
      <c r="M489" s="2" t="str">
        <f>HYPERLINK("https://files.afu.se/Downloads/Transcripts/0%20-%20Government/USA%20-%20NASA%20Astrobiology/2018 06 25 - NASA Astrobiology - AbGradCon 2018  Zach Duca_rbPxKcjDitg - transcript (automated).pdf","Transcript Link")</f>
        <v>Transcript Link</v>
      </c>
    </row>
    <row r="490" ht="345" spans="1:13">
      <c r="A490" s="1" t="s">
        <v>1873</v>
      </c>
      <c r="B490" s="1" t="s">
        <v>13</v>
      </c>
      <c r="C490" s="4" t="s">
        <v>1914</v>
      </c>
      <c r="D490" s="1" t="s">
        <v>1915</v>
      </c>
      <c r="E490" s="1" t="s">
        <v>1916</v>
      </c>
      <c r="F490" s="4" t="s">
        <v>17</v>
      </c>
      <c r="G490" s="1" t="s">
        <v>18</v>
      </c>
      <c r="H490" s="1" t="s">
        <v>19</v>
      </c>
      <c r="I490" s="1" t="s">
        <v>20</v>
      </c>
      <c r="J490" s="1" t="s">
        <v>1917</v>
      </c>
      <c r="K490" s="1" t="s">
        <v>22</v>
      </c>
      <c r="L490" s="1" t="str">
        <f>HYPERLINK("https://files.afu.se/Downloads/Transcripts/0%20-%20Government/USA%20-%20NASA%20Astrobiology/2018 06 25 - NASA Astrobiology - AbGradCon 2018  Amanda Garcia_90p7XbaS5AA - transcript (automated).pdf","Transcript Link")</f>
        <v>Transcript Link</v>
      </c>
      <c r="M490" s="2" t="str">
        <f>HYPERLINK("https://files.afu.se/Downloads/Transcripts/0%20-%20Government/USA%20-%20NASA%20Astrobiology/2018 06 25 - NASA Astrobiology - AbGradCon 2018  Amanda Garcia_90p7XbaS5AA - transcript (automated).pdf","Transcript Link")</f>
        <v>Transcript Link</v>
      </c>
    </row>
    <row r="491" ht="345" spans="1:13">
      <c r="A491" s="1" t="s">
        <v>1873</v>
      </c>
      <c r="B491" s="1" t="s">
        <v>13</v>
      </c>
      <c r="C491" s="4" t="s">
        <v>1918</v>
      </c>
      <c r="D491" s="1" t="s">
        <v>1919</v>
      </c>
      <c r="E491" s="1" t="s">
        <v>1920</v>
      </c>
      <c r="F491" s="4" t="s">
        <v>17</v>
      </c>
      <c r="G491" s="1" t="s">
        <v>18</v>
      </c>
      <c r="H491" s="1" t="s">
        <v>19</v>
      </c>
      <c r="I491" s="1" t="s">
        <v>20</v>
      </c>
      <c r="J491" s="1" t="s">
        <v>1921</v>
      </c>
      <c r="K491" s="1" t="s">
        <v>22</v>
      </c>
      <c r="L491" s="1" t="str">
        <f>HYPERLINK("https://files.afu.se/Downloads/Transcripts/0%20-%20Government/USA%20-%20NASA%20Astrobiology/2018 06 25 - NASA Astrobiology - AbGradCon 2018  Anna Wang_8mJtg470yqQ - transcript (automated).pdf","Transcript Link")</f>
        <v>Transcript Link</v>
      </c>
      <c r="M491" s="2" t="str">
        <f>HYPERLINK("https://files.afu.se/Downloads/Transcripts/0%20-%20Government/USA%20-%20NASA%20Astrobiology/2018 06 25 - NASA Astrobiology - AbGradCon 2018  Anna Wang_8mJtg470yqQ - transcript (automated).pdf","Transcript Link")</f>
        <v>Transcript Link</v>
      </c>
    </row>
    <row r="492" ht="345" spans="1:13">
      <c r="A492" s="1" t="s">
        <v>1873</v>
      </c>
      <c r="B492" s="1" t="s">
        <v>13</v>
      </c>
      <c r="C492" s="4" t="s">
        <v>1922</v>
      </c>
      <c r="D492" s="1" t="s">
        <v>1923</v>
      </c>
      <c r="E492" s="1" t="s">
        <v>1924</v>
      </c>
      <c r="F492" s="4" t="s">
        <v>17</v>
      </c>
      <c r="G492" s="1" t="s">
        <v>18</v>
      </c>
      <c r="H492" s="1" t="s">
        <v>19</v>
      </c>
      <c r="I492" s="1" t="s">
        <v>20</v>
      </c>
      <c r="J492" s="1" t="s">
        <v>1925</v>
      </c>
      <c r="K492" s="1" t="s">
        <v>22</v>
      </c>
      <c r="L492" s="1" t="str">
        <f>HYPERLINK("https://files.afu.se/Downloads/Transcripts/0%20-%20Government/USA%20-%20NASA%20Astrobiology/2018 06 25 - NASA Astrobiology - AbGradCon 2018  Chloe Stanton_ZFpGQdE3IVY - transcript (automated).pdf","Transcript Link")</f>
        <v>Transcript Link</v>
      </c>
      <c r="M492" s="2" t="str">
        <f>HYPERLINK("https://files.afu.se/Downloads/Transcripts/0%20-%20Government/USA%20-%20NASA%20Astrobiology/2018 06 25 - NASA Astrobiology - AbGradCon 2018  Chloe Stanton_ZFpGQdE3IVY - transcript (automated).pdf","Transcript Link")</f>
        <v>Transcript Link</v>
      </c>
    </row>
    <row r="493" ht="345" spans="1:13">
      <c r="A493" s="1" t="s">
        <v>1873</v>
      </c>
      <c r="B493" s="1" t="s">
        <v>13</v>
      </c>
      <c r="C493" s="4" t="s">
        <v>1926</v>
      </c>
      <c r="D493" s="1" t="s">
        <v>1927</v>
      </c>
      <c r="E493" s="1" t="s">
        <v>1928</v>
      </c>
      <c r="F493" s="4" t="s">
        <v>17</v>
      </c>
      <c r="G493" s="1" t="s">
        <v>18</v>
      </c>
      <c r="H493" s="1" t="s">
        <v>19</v>
      </c>
      <c r="I493" s="1" t="s">
        <v>20</v>
      </c>
      <c r="J493" s="1" t="s">
        <v>1929</v>
      </c>
      <c r="K493" s="1" t="s">
        <v>22</v>
      </c>
      <c r="L493" s="1" t="str">
        <f>HYPERLINK("https://files.afu.se/Downloads/Transcripts/0%20-%20Government/USA%20-%20NASA%20Astrobiology/2018 06 25 - NASA Astrobiology - AbGradCon 2018  David Fialho_JRn0m-A1ofY - transcript (automated).pdf","Transcript Link")</f>
        <v>Transcript Link</v>
      </c>
      <c r="M493" s="2" t="str">
        <f>HYPERLINK("https://files.afu.se/Downloads/Transcripts/0%20-%20Government/USA%20-%20NASA%20Astrobiology/2018 06 25 - NASA Astrobiology - AbGradCon 2018  David Fialho_JRn0m-A1ofY - transcript (automated).pdf","Transcript Link")</f>
        <v>Transcript Link</v>
      </c>
    </row>
    <row r="494" ht="330" spans="1:13">
      <c r="A494" s="1" t="s">
        <v>1873</v>
      </c>
      <c r="B494" s="1" t="s">
        <v>13</v>
      </c>
      <c r="C494" s="4" t="s">
        <v>1930</v>
      </c>
      <c r="D494" s="1" t="s">
        <v>1931</v>
      </c>
      <c r="E494" s="1" t="s">
        <v>1932</v>
      </c>
      <c r="F494" s="4" t="s">
        <v>17</v>
      </c>
      <c r="G494" s="1" t="s">
        <v>18</v>
      </c>
      <c r="H494" s="1" t="s">
        <v>19</v>
      </c>
      <c r="I494" s="1" t="s">
        <v>20</v>
      </c>
      <c r="J494" s="1" t="s">
        <v>1933</v>
      </c>
      <c r="K494" s="1" t="s">
        <v>22</v>
      </c>
      <c r="L494" s="1" t="str">
        <f>HYPERLINK("https://files.afu.se/Downloads/Transcripts/0%20-%20Government/USA%20-%20NASA%20Astrobiology/2018 06 25 - NASA Astrobiology - AbGradCon 2018  Jose Alberto Campillo-Balderas_wK0LLyTPnaQ - transcript (automated).pdf","Transcript Link")</f>
        <v>Transcript Link</v>
      </c>
      <c r="M494" s="2" t="str">
        <f>HYPERLINK("https://files.afu.se/Downloads/Transcripts/0%20-%20Government/USA%20-%20NASA%20Astrobiology/2018 06 25 - NASA Astrobiology - AbGradCon 2018  Jose Alberto Campillo-Balderas_wK0LLyTPnaQ - transcript (automated).pdf","Transcript Link")</f>
        <v>Transcript Link</v>
      </c>
    </row>
    <row r="495" ht="345" spans="1:13">
      <c r="A495" s="1" t="s">
        <v>1873</v>
      </c>
      <c r="B495" s="1" t="s">
        <v>13</v>
      </c>
      <c r="C495" s="4" t="s">
        <v>1934</v>
      </c>
      <c r="D495" s="1" t="s">
        <v>1935</v>
      </c>
      <c r="E495" s="1" t="s">
        <v>1936</v>
      </c>
      <c r="F495" s="4" t="s">
        <v>17</v>
      </c>
      <c r="G495" s="1" t="s">
        <v>18</v>
      </c>
      <c r="H495" s="1" t="s">
        <v>19</v>
      </c>
      <c r="I495" s="1" t="s">
        <v>20</v>
      </c>
      <c r="J495" s="1" t="s">
        <v>1937</v>
      </c>
      <c r="K495" s="1" t="s">
        <v>22</v>
      </c>
      <c r="L495" s="1" t="str">
        <f>HYPERLINK("https://files.afu.se/Downloads/Transcripts/0%20-%20Government/USA%20-%20NASA%20Astrobiology/2018 06 25 - NASA Astrobiology - AbGradCon 2018  Lara Vimercati_pI9SuCVzVr4 - transcript (automated).pdf","Transcript Link")</f>
        <v>Transcript Link</v>
      </c>
      <c r="M495" s="2" t="str">
        <f>HYPERLINK("https://files.afu.se/Downloads/Transcripts/0%20-%20Government/USA%20-%20NASA%20Astrobiology/2018 06 25 - NASA Astrobiology - AbGradCon 2018  Lara Vimercati_pI9SuCVzVr4 - transcript (automated).pdf","Transcript Link")</f>
        <v>Transcript Link</v>
      </c>
    </row>
    <row r="496" ht="330" spans="1:13">
      <c r="A496" s="1" t="s">
        <v>1873</v>
      </c>
      <c r="B496" s="1" t="s">
        <v>13</v>
      </c>
      <c r="C496" s="4" t="s">
        <v>1938</v>
      </c>
      <c r="D496" s="1" t="s">
        <v>1939</v>
      </c>
      <c r="E496" s="1" t="s">
        <v>1940</v>
      </c>
      <c r="F496" s="4" t="s">
        <v>17</v>
      </c>
      <c r="G496" s="1" t="s">
        <v>18</v>
      </c>
      <c r="H496" s="1" t="s">
        <v>19</v>
      </c>
      <c r="I496" s="1" t="s">
        <v>20</v>
      </c>
      <c r="J496" s="1" t="s">
        <v>1941</v>
      </c>
      <c r="K496" s="1" t="s">
        <v>22</v>
      </c>
      <c r="L496" s="1" t="str">
        <f>HYPERLINK("https://files.afu.se/Downloads/Transcripts/0%20-%20Government/USA%20-%20NASA%20Astrobiology/2018 06 25 - NASA Astrobiology - AbGradCon 2018  Marcus Bray_acUu1mGAlyo - transcript (automated).pdf","Transcript Link")</f>
        <v>Transcript Link</v>
      </c>
      <c r="M496" s="2" t="str">
        <f>HYPERLINK("https://files.afu.se/Downloads/Transcripts/0%20-%20Government/USA%20-%20NASA%20Astrobiology/2018 06 25 - NASA Astrobiology - AbGradCon 2018  Marcus Bray_acUu1mGAlyo - transcript (automated).pdf","Transcript Link")</f>
        <v>Transcript Link</v>
      </c>
    </row>
    <row r="497" ht="345" spans="1:13">
      <c r="A497" s="1" t="s">
        <v>1873</v>
      </c>
      <c r="B497" s="1" t="s">
        <v>13</v>
      </c>
      <c r="C497" s="4" t="s">
        <v>1942</v>
      </c>
      <c r="D497" s="1" t="s">
        <v>1943</v>
      </c>
      <c r="E497" s="1" t="s">
        <v>1944</v>
      </c>
      <c r="F497" s="4" t="s">
        <v>17</v>
      </c>
      <c r="G497" s="1" t="s">
        <v>18</v>
      </c>
      <c r="H497" s="1" t="s">
        <v>19</v>
      </c>
      <c r="I497" s="1" t="s">
        <v>20</v>
      </c>
      <c r="J497" s="1" t="s">
        <v>1945</v>
      </c>
      <c r="K497" s="1" t="s">
        <v>22</v>
      </c>
      <c r="L497" s="1" t="str">
        <f>HYPERLINK("https://files.afu.se/Downloads/Transcripts/0%20-%20Government/USA%20-%20NASA%20Astrobiology/2018 06 25 - NASA Astrobiology - AbGradCon 2018  Michael Morrison_jr2r4sQHS40 - transcript (automated).pdf","Transcript Link")</f>
        <v>Transcript Link</v>
      </c>
      <c r="M497" s="2" t="str">
        <f>HYPERLINK("https://files.afu.se/Downloads/Transcripts/0%20-%20Government/USA%20-%20NASA%20Astrobiology/2018 06 25 - NASA Astrobiology - AbGradCon 2018  Michael Morrison_jr2r4sQHS40 - transcript (automated).pdf","Transcript Link")</f>
        <v>Transcript Link</v>
      </c>
    </row>
    <row r="498" ht="345" spans="1:13">
      <c r="A498" s="1" t="s">
        <v>1873</v>
      </c>
      <c r="B498" s="1" t="s">
        <v>13</v>
      </c>
      <c r="C498" s="4" t="s">
        <v>1946</v>
      </c>
      <c r="D498" s="1" t="s">
        <v>1947</v>
      </c>
      <c r="E498" s="1" t="s">
        <v>1948</v>
      </c>
      <c r="F498" s="4" t="s">
        <v>17</v>
      </c>
      <c r="G498" s="1" t="s">
        <v>18</v>
      </c>
      <c r="H498" s="1" t="s">
        <v>19</v>
      </c>
      <c r="I498" s="1" t="s">
        <v>20</v>
      </c>
      <c r="J498" s="1" t="s">
        <v>1949</v>
      </c>
      <c r="K498" s="1" t="s">
        <v>22</v>
      </c>
      <c r="L498" s="1" t="str">
        <f>HYPERLINK("https://files.afu.se/Downloads/Transcripts/0%20-%20Government/USA%20-%20NASA%20Astrobiology/2018 06 25 - NASA Astrobiology - AbGradCon 2018  Moran Frenkel-Pinter_YeGCdKSCHis - transcript (automated).pdf","Transcript Link")</f>
        <v>Transcript Link</v>
      </c>
      <c r="M498" s="2" t="str">
        <f>HYPERLINK("https://files.afu.se/Downloads/Transcripts/0%20-%20Government/USA%20-%20NASA%20Astrobiology/2018 06 25 - NASA Astrobiology - AbGradCon 2018  Moran Frenkel-Pinter_YeGCdKSCHis - transcript (automated).pdf","Transcript Link")</f>
        <v>Transcript Link</v>
      </c>
    </row>
    <row r="499" ht="345" spans="1:13">
      <c r="A499" s="1" t="s">
        <v>1873</v>
      </c>
      <c r="B499" s="1" t="s">
        <v>13</v>
      </c>
      <c r="C499" s="4" t="s">
        <v>1950</v>
      </c>
      <c r="D499" s="1" t="s">
        <v>1951</v>
      </c>
      <c r="E499" s="1" t="s">
        <v>1952</v>
      </c>
      <c r="F499" s="4" t="s">
        <v>17</v>
      </c>
      <c r="G499" s="1" t="s">
        <v>18</v>
      </c>
      <c r="H499" s="1" t="s">
        <v>19</v>
      </c>
      <c r="I499" s="1" t="s">
        <v>20</v>
      </c>
      <c r="J499" s="1" t="s">
        <v>1953</v>
      </c>
      <c r="K499" s="1" t="s">
        <v>22</v>
      </c>
      <c r="L499" s="1" t="str">
        <f>HYPERLINK("https://files.afu.se/Downloads/Transcripts/0%20-%20Government/USA%20-%20NASA%20Astrobiology/2018 06 25 - NASA Astrobiology - AbGradCon 2018  Niraja Bapat_wddmqObP4e4 - transcript (automated).pdf","Transcript Link")</f>
        <v>Transcript Link</v>
      </c>
      <c r="M499" s="2" t="str">
        <f>HYPERLINK("https://files.afu.se/Downloads/Transcripts/0%20-%20Government/USA%20-%20NASA%20Astrobiology/2018 06 25 - NASA Astrobiology - AbGradCon 2018  Niraja Bapat_wddmqObP4e4 - transcript (automated).pdf","Transcript Link")</f>
        <v>Transcript Link</v>
      </c>
    </row>
    <row r="500" ht="330" spans="1:13">
      <c r="A500" s="1" t="s">
        <v>1873</v>
      </c>
      <c r="B500" s="1" t="s">
        <v>13</v>
      </c>
      <c r="C500" s="4" t="s">
        <v>1954</v>
      </c>
      <c r="D500" s="1" t="s">
        <v>1955</v>
      </c>
      <c r="E500" s="1" t="s">
        <v>1956</v>
      </c>
      <c r="F500" s="4" t="s">
        <v>17</v>
      </c>
      <c r="G500" s="1" t="s">
        <v>18</v>
      </c>
      <c r="H500" s="1" t="s">
        <v>19</v>
      </c>
      <c r="I500" s="1" t="s">
        <v>20</v>
      </c>
      <c r="J500" s="1" t="s">
        <v>1957</v>
      </c>
      <c r="K500" s="1" t="s">
        <v>22</v>
      </c>
      <c r="L500" s="1" t="str">
        <f>HYPERLINK("https://files.afu.se/Downloads/Transcripts/0%20-%20Government/USA%20-%20NASA%20Astrobiology/2018 06 25 - NASA Astrobiology - AbGradCon 2018  Rebecca Rapf_amQQtG_5FXo - transcript (automated).pdf","Transcript Link")</f>
        <v>Transcript Link</v>
      </c>
      <c r="M500" s="2" t="str">
        <f>HYPERLINK("https://files.afu.se/Downloads/Transcripts/0%20-%20Government/USA%20-%20NASA%20Astrobiology/2018 06 25 - NASA Astrobiology - AbGradCon 2018  Rebecca Rapf_amQQtG_5FXo - transcript (automated).pdf","Transcript Link")</f>
        <v>Transcript Link</v>
      </c>
    </row>
    <row r="501" ht="330" spans="1:13">
      <c r="A501" s="1" t="s">
        <v>1873</v>
      </c>
      <c r="B501" s="1" t="s">
        <v>13</v>
      </c>
      <c r="C501" s="4" t="s">
        <v>1958</v>
      </c>
      <c r="D501" s="1" t="s">
        <v>1959</v>
      </c>
      <c r="E501" s="1" t="s">
        <v>1960</v>
      </c>
      <c r="F501" s="4" t="s">
        <v>17</v>
      </c>
      <c r="G501" s="1" t="s">
        <v>18</v>
      </c>
      <c r="H501" s="1" t="s">
        <v>19</v>
      </c>
      <c r="I501" s="1" t="s">
        <v>20</v>
      </c>
      <c r="J501" s="1" t="s">
        <v>1961</v>
      </c>
      <c r="K501" s="1" t="s">
        <v>22</v>
      </c>
      <c r="L501" s="1" t="str">
        <f>HYPERLINK("https://files.afu.se/Downloads/Transcripts/0%20-%20Government/USA%20-%20NASA%20Astrobiology/2018 06 25 - NASA Astrobiology - AbGradCon 2018  Amber Britt_eKNmD3yOpVA - transcript (automated).pdf","Transcript Link")</f>
        <v>Transcript Link</v>
      </c>
      <c r="M501" s="2" t="str">
        <f>HYPERLINK("https://files.afu.se/Downloads/Transcripts/0%20-%20Government/USA%20-%20NASA%20Astrobiology/2018 06 25 - NASA Astrobiology - AbGradCon 2018  Amber Britt_eKNmD3yOpVA - transcript (automated).pdf","Transcript Link")</f>
        <v>Transcript Link</v>
      </c>
    </row>
    <row r="502" ht="390" spans="1:13">
      <c r="A502" s="1" t="s">
        <v>1873</v>
      </c>
      <c r="B502" s="1" t="s">
        <v>13</v>
      </c>
      <c r="C502" s="4" t="s">
        <v>1962</v>
      </c>
      <c r="D502" s="1" t="s">
        <v>1963</v>
      </c>
      <c r="E502" s="1" t="s">
        <v>1964</v>
      </c>
      <c r="F502" s="4" t="s">
        <v>17</v>
      </c>
      <c r="G502" s="1" t="s">
        <v>18</v>
      </c>
      <c r="H502" s="1" t="s">
        <v>19</v>
      </c>
      <c r="I502" s="1" t="s">
        <v>20</v>
      </c>
      <c r="J502" s="1" t="s">
        <v>1965</v>
      </c>
      <c r="K502" s="1" t="s">
        <v>22</v>
      </c>
      <c r="L502" s="1" t="str">
        <f>HYPERLINK("https://files.afu.se/Downloads/Transcripts/0%20-%20Government/USA%20-%20NASA%20Astrobiology/2018 06 25 - NASA Astrobiology - AbGradCon 2018  Early Career Scientist Panel_Nn7jqOTQuZw - transcript (automated).pdf","Transcript Link")</f>
        <v>Transcript Link</v>
      </c>
      <c r="M502" s="2" t="str">
        <f>HYPERLINK("https://files.afu.se/Downloads/Transcripts/0%20-%20Government/USA%20-%20NASA%20Astrobiology/2018 06 25 - NASA Astrobiology - AbGradCon 2018  Early Career Scientist Panel_Nn7jqOTQuZw - transcript (automated).pdf","Transcript Link")</f>
        <v>Transcript Link</v>
      </c>
    </row>
    <row r="503" ht="345" spans="1:13">
      <c r="A503" s="1" t="s">
        <v>1873</v>
      </c>
      <c r="B503" s="1" t="s">
        <v>13</v>
      </c>
      <c r="C503" s="4" t="s">
        <v>1966</v>
      </c>
      <c r="D503" s="1" t="s">
        <v>1967</v>
      </c>
      <c r="E503" s="1" t="s">
        <v>1968</v>
      </c>
      <c r="F503" s="4" t="s">
        <v>17</v>
      </c>
      <c r="G503" s="1" t="s">
        <v>18</v>
      </c>
      <c r="H503" s="1" t="s">
        <v>19</v>
      </c>
      <c r="I503" s="1" t="s">
        <v>20</v>
      </c>
      <c r="J503" s="1" t="s">
        <v>1969</v>
      </c>
      <c r="K503" s="1" t="s">
        <v>22</v>
      </c>
      <c r="L503" s="1" t="str">
        <f>HYPERLINK("https://files.afu.se/Downloads/Transcripts/0%20-%20Government/USA%20-%20NASA%20Astrobiology/2018 06 25 - NASA Astrobiology - AbGradCon 2018  Zoe Todd_UhxshIjS9kY - transcript (automated).pdf","Transcript Link")</f>
        <v>Transcript Link</v>
      </c>
      <c r="M503" s="2" t="str">
        <f>HYPERLINK("https://files.afu.se/Downloads/Transcripts/0%20-%20Government/USA%20-%20NASA%20Astrobiology/2018 06 25 - NASA Astrobiology - AbGradCon 2018  Zoe Todd_UhxshIjS9kY - transcript (automated).pdf","Transcript Link")</f>
        <v>Transcript Link</v>
      </c>
    </row>
    <row r="504" ht="360" spans="1:13">
      <c r="A504" s="1" t="s">
        <v>1873</v>
      </c>
      <c r="B504" s="1" t="s">
        <v>13</v>
      </c>
      <c r="C504" s="4" t="s">
        <v>1970</v>
      </c>
      <c r="D504" s="1" t="s">
        <v>1971</v>
      </c>
      <c r="E504" s="1" t="s">
        <v>1972</v>
      </c>
      <c r="F504" s="4" t="s">
        <v>17</v>
      </c>
      <c r="G504" s="1" t="s">
        <v>18</v>
      </c>
      <c r="H504" s="1" t="s">
        <v>19</v>
      </c>
      <c r="I504" s="1" t="s">
        <v>20</v>
      </c>
      <c r="J504" s="1" t="s">
        <v>1973</v>
      </c>
      <c r="K504" s="1" t="s">
        <v>22</v>
      </c>
      <c r="L504" s="1" t="str">
        <f>HYPERLINK("https://files.afu.se/Downloads/Transcripts/0%20-%20Government/USA%20-%20NASA%20Astrobiology/2018 06 25 - NASA Astrobiology - AbGradCon 2018  Valerio Guido Giaobelli_yxyjX0Z4z1o - transcript (automated).pdf","Transcript Link")</f>
        <v>Transcript Link</v>
      </c>
      <c r="M504" s="2" t="str">
        <f>HYPERLINK("https://files.afu.se/Downloads/Transcripts/0%20-%20Government/USA%20-%20NASA%20Astrobiology/2018 06 25 - NASA Astrobiology - AbGradCon 2018  Valerio Guido Giaobelli_yxyjX0Z4z1o - transcript (automated).pdf","Transcript Link")</f>
        <v>Transcript Link</v>
      </c>
    </row>
    <row r="505" ht="409.5" spans="1:13">
      <c r="A505" s="1" t="s">
        <v>1974</v>
      </c>
      <c r="B505" s="1" t="s">
        <v>13</v>
      </c>
      <c r="C505" s="4" t="s">
        <v>1975</v>
      </c>
      <c r="D505" s="1" t="s">
        <v>1976</v>
      </c>
      <c r="E505" s="1" t="s">
        <v>1977</v>
      </c>
      <c r="F505" s="4" t="s">
        <v>17</v>
      </c>
      <c r="G505" s="1" t="s">
        <v>18</v>
      </c>
      <c r="H505" s="1" t="s">
        <v>19</v>
      </c>
      <c r="I505" s="1" t="s">
        <v>20</v>
      </c>
      <c r="J505" s="1" t="s">
        <v>1978</v>
      </c>
      <c r="K505" s="1" t="s">
        <v>22</v>
      </c>
      <c r="L505" s="1" t="str">
        <f>HYPERLINK("https://files.afu.se/Downloads/Transcripts/0%20-%20Government/USA%20-%20NASA%20Astrobiology/2018 05 02 - NASA Astrobiology - GaTech Astrobiology Colloquium  Shawn Domagal-Goldman_83U90pY9Ols - transcript (automated).pdf","Transcript Link")</f>
        <v>Transcript Link</v>
      </c>
      <c r="M505" s="2" t="str">
        <f>HYPERLINK("https://files.afu.se/Downloads/Transcripts/0%20-%20Government/USA%20-%20NASA%20Astrobiology/2018 05 02 - NASA Astrobiology - GaTech Astrobiology Colloquium  Shawn Domagal-Goldman_83U90pY9Ols - transcript (automated).pdf","Transcript Link")</f>
        <v>Transcript Link</v>
      </c>
    </row>
    <row r="506" ht="409.5" spans="1:13">
      <c r="A506" s="1" t="s">
        <v>1974</v>
      </c>
      <c r="B506" s="1" t="s">
        <v>13</v>
      </c>
      <c r="C506" s="4" t="s">
        <v>1979</v>
      </c>
      <c r="D506" s="1" t="s">
        <v>1980</v>
      </c>
      <c r="E506" s="1" t="s">
        <v>1981</v>
      </c>
      <c r="F506" s="4" t="s">
        <v>17</v>
      </c>
      <c r="G506" s="1" t="s">
        <v>18</v>
      </c>
      <c r="H506" s="1" t="s">
        <v>19</v>
      </c>
      <c r="I506" s="1" t="s">
        <v>20</v>
      </c>
      <c r="J506" s="1" t="s">
        <v>1982</v>
      </c>
      <c r="K506" s="1" t="s">
        <v>22</v>
      </c>
      <c r="L506" s="1" t="str">
        <f>HYPERLINK("https://files.afu.se/Downloads/Transcripts/0%20-%20Government/USA%20-%20NASA%20Astrobiology/2018 05 02 - NASA Astrobiology - GaTech Astrobiology Colloquium  Atlanta Science Tavern_80YQmHce6fs - transcript (automated).pdf","Transcript Link")</f>
        <v>Transcript Link</v>
      </c>
      <c r="M506" s="2" t="str">
        <f>HYPERLINK("https://files.afu.se/Downloads/Transcripts/0%20-%20Government/USA%20-%20NASA%20Astrobiology/2018 05 02 - NASA Astrobiology - GaTech Astrobiology Colloquium  Atlanta Science Tavern_80YQmHce6fs - transcript (automated).pdf","Transcript Link")</f>
        <v>Transcript Link</v>
      </c>
    </row>
    <row r="507" ht="409.5" spans="1:13">
      <c r="A507" s="1" t="s">
        <v>1983</v>
      </c>
      <c r="B507" s="1" t="s">
        <v>13</v>
      </c>
      <c r="C507" s="4" t="s">
        <v>1984</v>
      </c>
      <c r="D507" s="1" t="s">
        <v>1985</v>
      </c>
      <c r="E507" s="1" t="s">
        <v>1986</v>
      </c>
      <c r="F507" s="4" t="s">
        <v>17</v>
      </c>
      <c r="G507" s="1" t="s">
        <v>18</v>
      </c>
      <c r="H507" s="1" t="s">
        <v>19</v>
      </c>
      <c r="I507" s="1" t="s">
        <v>20</v>
      </c>
      <c r="J507" s="1" t="s">
        <v>1987</v>
      </c>
      <c r="K507" s="1" t="s">
        <v>22</v>
      </c>
      <c r="L507" s="1" t="str">
        <f>HYPERLINK("https://files.afu.se/Downloads/Transcripts/0%20-%20Government/USA%20-%20NASA%20Astrobiology/2018 04 19 - NASA Astrobiology - GaTech Astrobiology Colloquium  Dr. Marcus Bray_FpQDGBRf-S8 - transcript (automated).pdf","Transcript Link")</f>
        <v>Transcript Link</v>
      </c>
      <c r="M507" s="2" t="str">
        <f>HYPERLINK("https://files.afu.se/Downloads/Transcripts/0%20-%20Government/USA%20-%20NASA%20Astrobiology/2018 04 19 - NASA Astrobiology - GaTech Astrobiology Colloquium  Dr. Marcus Bray_FpQDGBRf-S8 - transcript (automated).pdf","Transcript Link")</f>
        <v>Transcript Link</v>
      </c>
    </row>
    <row r="508" ht="409.5" spans="1:13">
      <c r="A508" s="1" t="s">
        <v>1983</v>
      </c>
      <c r="B508" s="1" t="s">
        <v>13</v>
      </c>
      <c r="C508" s="4" t="s">
        <v>1988</v>
      </c>
      <c r="D508" s="1" t="s">
        <v>1989</v>
      </c>
      <c r="E508" s="1" t="s">
        <v>1990</v>
      </c>
      <c r="F508" s="4" t="s">
        <v>17</v>
      </c>
      <c r="G508" s="1" t="s">
        <v>18</v>
      </c>
      <c r="H508" s="1" t="s">
        <v>19</v>
      </c>
      <c r="I508" s="1" t="s">
        <v>20</v>
      </c>
      <c r="J508" s="1" t="s">
        <v>1991</v>
      </c>
      <c r="K508" s="1" t="s">
        <v>22</v>
      </c>
      <c r="L508" s="1" t="str">
        <f>HYPERLINK("https://files.afu.se/Downloads/Transcripts/0%20-%20Government/USA%20-%20NASA%20Astrobiology/2018 04 19 - NASA Astrobiology - GaTech Astrobiology Colloquium  Dr. Bradley Burcar_uaF2p01ZKXE - transcript (automated).pdf","Transcript Link")</f>
        <v>Transcript Link</v>
      </c>
      <c r="M508" s="2" t="str">
        <f>HYPERLINK("https://files.afu.se/Downloads/Transcripts/0%20-%20Government/USA%20-%20NASA%20Astrobiology/2018 04 19 - NASA Astrobiology - GaTech Astrobiology Colloquium  Dr. Bradley Burcar_uaF2p01ZKXE - transcript (automated).pdf","Transcript Link")</f>
        <v>Transcript Link</v>
      </c>
    </row>
    <row r="509" ht="409.5" spans="1:13">
      <c r="A509" s="1" t="s">
        <v>1983</v>
      </c>
      <c r="B509" s="1" t="s">
        <v>13</v>
      </c>
      <c r="C509" s="4" t="s">
        <v>1992</v>
      </c>
      <c r="D509" s="1" t="s">
        <v>1993</v>
      </c>
      <c r="E509" s="1" t="s">
        <v>1994</v>
      </c>
      <c r="F509" s="4" t="s">
        <v>17</v>
      </c>
      <c r="G509" s="1" t="s">
        <v>18</v>
      </c>
      <c r="H509" s="1" t="s">
        <v>19</v>
      </c>
      <c r="I509" s="1" t="s">
        <v>20</v>
      </c>
      <c r="J509" s="1" t="s">
        <v>1995</v>
      </c>
      <c r="K509" s="1" t="s">
        <v>22</v>
      </c>
      <c r="L509" s="1" t="str">
        <f>HYPERLINK("https://files.afu.se/Downloads/Transcripts/0%20-%20Government/USA%20-%20NASA%20Astrobiology/2018 04 19 - NASA Astrobiology - GaTech Astrobiology Colloquium  Dr. Kimberly Chen_tB9bEF6yB4o - transcript (automated).pdf","Transcript Link")</f>
        <v>Transcript Link</v>
      </c>
      <c r="M509" s="2" t="str">
        <f>HYPERLINK("https://files.afu.se/Downloads/Transcripts/0%20-%20Government/USA%20-%20NASA%20Astrobiology/2018 04 19 - NASA Astrobiology - GaTech Astrobiology Colloquium  Dr. Kimberly Chen_tB9bEF6yB4o - transcript (automated).pdf","Transcript Link")</f>
        <v>Transcript Link</v>
      </c>
    </row>
    <row r="510" ht="409.5" spans="1:13">
      <c r="A510" s="1" t="s">
        <v>1983</v>
      </c>
      <c r="B510" s="1" t="s">
        <v>13</v>
      </c>
      <c r="C510" s="4" t="s">
        <v>1996</v>
      </c>
      <c r="D510" s="1" t="s">
        <v>1997</v>
      </c>
      <c r="E510" s="1" t="s">
        <v>1998</v>
      </c>
      <c r="F510" s="4" t="s">
        <v>17</v>
      </c>
      <c r="G510" s="1" t="s">
        <v>18</v>
      </c>
      <c r="H510" s="1" t="s">
        <v>19</v>
      </c>
      <c r="I510" s="1" t="s">
        <v>20</v>
      </c>
      <c r="J510" s="1" t="s">
        <v>1999</v>
      </c>
      <c r="K510" s="1" t="s">
        <v>22</v>
      </c>
      <c r="L510" s="1" t="str">
        <f>HYPERLINK("https://files.afu.se/Downloads/Transcripts/0%20-%20Government/USA%20-%20NASA%20Astrobiology/2018 04 19 - NASA Astrobiology - GaTech Astrobiology Colloquium  Dr. Zachary Duca_jsr5G8h-3Xw - transcript (automated).pdf","Transcript Link")</f>
        <v>Transcript Link</v>
      </c>
      <c r="M510" s="2" t="str">
        <f>HYPERLINK("https://files.afu.se/Downloads/Transcripts/0%20-%20Government/USA%20-%20NASA%20Astrobiology/2018 04 19 - NASA Astrobiology - GaTech Astrobiology Colloquium  Dr. Zachary Duca_jsr5G8h-3Xw - transcript (automated).pdf","Transcript Link")</f>
        <v>Transcript Link</v>
      </c>
    </row>
    <row r="511" ht="409.5" spans="1:13">
      <c r="A511" s="1" t="s">
        <v>1983</v>
      </c>
      <c r="B511" s="1" t="s">
        <v>13</v>
      </c>
      <c r="C511" s="4" t="s">
        <v>2000</v>
      </c>
      <c r="D511" s="1" t="s">
        <v>2001</v>
      </c>
      <c r="E511" s="1" t="s">
        <v>2002</v>
      </c>
      <c r="F511" s="4" t="s">
        <v>17</v>
      </c>
      <c r="G511" s="1" t="s">
        <v>18</v>
      </c>
      <c r="H511" s="1" t="s">
        <v>19</v>
      </c>
      <c r="I511" s="1" t="s">
        <v>20</v>
      </c>
      <c r="J511" s="1" t="s">
        <v>2003</v>
      </c>
      <c r="K511" s="1" t="s">
        <v>22</v>
      </c>
      <c r="L511" s="1" t="str">
        <f>HYPERLINK("https://files.afu.se/Downloads/Transcripts/0%20-%20Government/USA%20-%20NASA%20Astrobiology/2018 04 19 - NASA Astrobiology - GaTech Astrobiology Colloquium  Dr. David Fialho_HJiEfLDOlzQ - transcript (automated).pdf","Transcript Link")</f>
        <v>Transcript Link</v>
      </c>
      <c r="M511" s="2" t="str">
        <f>HYPERLINK("https://files.afu.se/Downloads/Transcripts/0%20-%20Government/USA%20-%20NASA%20Astrobiology/2018 04 19 - NASA Astrobiology - GaTech Astrobiology Colloquium  Dr. David Fialho_HJiEfLDOlzQ - transcript (automated).pdf","Transcript Link")</f>
        <v>Transcript Link</v>
      </c>
    </row>
    <row r="512" ht="409.5" spans="1:13">
      <c r="A512" s="1" t="s">
        <v>1983</v>
      </c>
      <c r="B512" s="1" t="s">
        <v>13</v>
      </c>
      <c r="C512" s="4" t="s">
        <v>2004</v>
      </c>
      <c r="D512" s="1" t="s">
        <v>2005</v>
      </c>
      <c r="E512" s="1" t="s">
        <v>2006</v>
      </c>
      <c r="F512" s="4" t="s">
        <v>17</v>
      </c>
      <c r="G512" s="1" t="s">
        <v>18</v>
      </c>
      <c r="H512" s="1" t="s">
        <v>19</v>
      </c>
      <c r="I512" s="1" t="s">
        <v>20</v>
      </c>
      <c r="J512" s="1" t="s">
        <v>2007</v>
      </c>
      <c r="K512" s="1" t="s">
        <v>22</v>
      </c>
      <c r="L512" s="1" t="str">
        <f>HYPERLINK("https://files.afu.se/Downloads/Transcripts/0%20-%20Government/USA%20-%20NASA%20Astrobiology/2018 04 19 - NASA Astrobiology - GaTech Astrobiology Colloquium  Dr. Andrea Krafft_3jq0Cbzk6Ls - transcript (automated).pdf","Transcript Link")</f>
        <v>Transcript Link</v>
      </c>
      <c r="M512" s="2" t="str">
        <f>HYPERLINK("https://files.afu.se/Downloads/Transcripts/0%20-%20Government/USA%20-%20NASA%20Astrobiology/2018 04 19 - NASA Astrobiology - GaTech Astrobiology Colloquium  Dr. Andrea Krafft_3jq0Cbzk6Ls - transcript (automated).pdf","Transcript Link")</f>
        <v>Transcript Link</v>
      </c>
    </row>
    <row r="513" ht="409.5" spans="1:13">
      <c r="A513" s="1" t="s">
        <v>1983</v>
      </c>
      <c r="B513" s="1" t="s">
        <v>13</v>
      </c>
      <c r="C513" s="4" t="s">
        <v>2008</v>
      </c>
      <c r="D513" s="1" t="s">
        <v>2009</v>
      </c>
      <c r="E513" s="1" t="s">
        <v>2010</v>
      </c>
      <c r="F513" s="4" t="s">
        <v>17</v>
      </c>
      <c r="G513" s="1" t="s">
        <v>18</v>
      </c>
      <c r="H513" s="1" t="s">
        <v>19</v>
      </c>
      <c r="I513" s="1" t="s">
        <v>20</v>
      </c>
      <c r="J513" s="1" t="s">
        <v>2011</v>
      </c>
      <c r="K513" s="1" t="s">
        <v>22</v>
      </c>
      <c r="L513" s="1" t="str">
        <f>HYPERLINK("https://files.afu.se/Downloads/Transcripts/0%20-%20Government/USA%20-%20NASA%20Astrobiology/2018 04 19 - NASA Astrobiology - GaTech Astrobiology Colloquium  Dr. Nelson Lourenco_1CmhAW6t0Ms - transcript (automated).pdf","Transcript Link")</f>
        <v>Transcript Link</v>
      </c>
      <c r="M513" s="2" t="str">
        <f>HYPERLINK("https://files.afu.se/Downloads/Transcripts/0%20-%20Government/USA%20-%20NASA%20Astrobiology/2018 04 19 - NASA Astrobiology - GaTech Astrobiology Colloquium  Dr. Nelson Lourenco_1CmhAW6t0Ms - transcript (automated).pdf","Transcript Link")</f>
        <v>Transcript Link</v>
      </c>
    </row>
    <row r="514" ht="409.5" spans="1:13">
      <c r="A514" s="1" t="s">
        <v>1983</v>
      </c>
      <c r="B514" s="1" t="s">
        <v>13</v>
      </c>
      <c r="C514" s="4" t="s">
        <v>2012</v>
      </c>
      <c r="D514" s="1" t="s">
        <v>2013</v>
      </c>
      <c r="E514" s="1" t="s">
        <v>2014</v>
      </c>
      <c r="F514" s="4" t="s">
        <v>17</v>
      </c>
      <c r="G514" s="1" t="s">
        <v>18</v>
      </c>
      <c r="H514" s="1" t="s">
        <v>19</v>
      </c>
      <c r="I514" s="1" t="s">
        <v>20</v>
      </c>
      <c r="J514" s="1" t="s">
        <v>2015</v>
      </c>
      <c r="K514" s="1" t="s">
        <v>22</v>
      </c>
      <c r="L514" s="1" t="str">
        <f>HYPERLINK("https://files.afu.se/Downloads/Transcripts/0%20-%20Government/USA%20-%20NASA%20Astrobiology/2018 04 19 - NASA Astrobiology - GaTech Astrobiology Colloquium  Dr. Pedro Marquez-Zacarias_OxMpryo6oNw - transcript (automated).pdf","Transcript Link")</f>
        <v>Transcript Link</v>
      </c>
      <c r="M514" s="2" t="str">
        <f>HYPERLINK("https://files.afu.se/Downloads/Transcripts/0%20-%20Government/USA%20-%20NASA%20Astrobiology/2018 04 19 - NASA Astrobiology - GaTech Astrobiology Colloquium  Dr. Pedro Marquez-Zacarias_OxMpryo6oNw - transcript (automated).pdf","Transcript Link")</f>
        <v>Transcript Link</v>
      </c>
    </row>
    <row r="515" ht="409.5" spans="1:13">
      <c r="A515" s="1" t="s">
        <v>1983</v>
      </c>
      <c r="B515" s="1" t="s">
        <v>13</v>
      </c>
      <c r="C515" s="4" t="s">
        <v>2016</v>
      </c>
      <c r="D515" s="1" t="s">
        <v>2017</v>
      </c>
      <c r="E515" s="1" t="s">
        <v>2018</v>
      </c>
      <c r="F515" s="4" t="s">
        <v>17</v>
      </c>
      <c r="G515" s="1" t="s">
        <v>18</v>
      </c>
      <c r="H515" s="1" t="s">
        <v>19</v>
      </c>
      <c r="I515" s="1" t="s">
        <v>20</v>
      </c>
      <c r="J515" s="1" t="s">
        <v>2019</v>
      </c>
      <c r="K515" s="1" t="s">
        <v>22</v>
      </c>
      <c r="L515" s="1" t="str">
        <f>HYPERLINK("https://files.afu.se/Downloads/Transcripts/0%20-%20Government/USA%20-%20NASA%20Astrobiology/2018 04 19 - NASA Astrobiology - GaTech Astrobiology Colloquium  Dr. Aaron McKee_f5mt02r3CTo - transcript (automated).pdf","Transcript Link")</f>
        <v>Transcript Link</v>
      </c>
      <c r="M515" s="2" t="str">
        <f>HYPERLINK("https://files.afu.se/Downloads/Transcripts/0%20-%20Government/USA%20-%20NASA%20Astrobiology/2018 04 19 - NASA Astrobiology - GaTech Astrobiology Colloquium  Dr. Aaron McKee_f5mt02r3CTo - transcript (automated).pdf","Transcript Link")</f>
        <v>Transcript Link</v>
      </c>
    </row>
    <row r="516" ht="409.5" spans="1:13">
      <c r="A516" s="1" t="s">
        <v>1983</v>
      </c>
      <c r="B516" s="1" t="s">
        <v>13</v>
      </c>
      <c r="C516" s="4" t="s">
        <v>2020</v>
      </c>
      <c r="D516" s="1" t="s">
        <v>2021</v>
      </c>
      <c r="E516" s="1" t="s">
        <v>2022</v>
      </c>
      <c r="F516" s="4" t="s">
        <v>17</v>
      </c>
      <c r="G516" s="1" t="s">
        <v>18</v>
      </c>
      <c r="H516" s="1" t="s">
        <v>19</v>
      </c>
      <c r="I516" s="1" t="s">
        <v>20</v>
      </c>
      <c r="J516" s="1" t="s">
        <v>2023</v>
      </c>
      <c r="K516" s="1" t="s">
        <v>22</v>
      </c>
      <c r="L516" s="1" t="str">
        <f>HYPERLINK("https://files.afu.se/Downloads/Transcripts/0%20-%20Government/USA%20-%20NASA%20Astrobiology/2018 04 19 - NASA Astrobiology - GaTech Astrobiology Colloquium  Dr. Martin Solano_TNyabL8rCN0 - transcript (automated).pdf","Transcript Link")</f>
        <v>Transcript Link</v>
      </c>
      <c r="M516" s="2" t="str">
        <f>HYPERLINK("https://files.afu.se/Downloads/Transcripts/0%20-%20Government/USA%20-%20NASA%20Astrobiology/2018 04 19 - NASA Astrobiology - GaTech Astrobiology Colloquium  Dr. Martin Solano_TNyabL8rCN0 - transcript (automated).pdf","Transcript Link")</f>
        <v>Transcript Link</v>
      </c>
    </row>
    <row r="517" ht="409.5" spans="1:13">
      <c r="A517" s="1" t="s">
        <v>1983</v>
      </c>
      <c r="B517" s="1" t="s">
        <v>13</v>
      </c>
      <c r="C517" s="4" t="s">
        <v>2024</v>
      </c>
      <c r="D517" s="1" t="s">
        <v>2025</v>
      </c>
      <c r="E517" s="1" t="s">
        <v>2026</v>
      </c>
      <c r="F517" s="4" t="s">
        <v>17</v>
      </c>
      <c r="G517" s="1" t="s">
        <v>18</v>
      </c>
      <c r="H517" s="1" t="s">
        <v>19</v>
      </c>
      <c r="I517" s="1" t="s">
        <v>20</v>
      </c>
      <c r="J517" s="1" t="s">
        <v>2027</v>
      </c>
      <c r="K517" s="1" t="s">
        <v>22</v>
      </c>
      <c r="L517" s="1" t="str">
        <f>HYPERLINK("https://files.afu.se/Downloads/Transcripts/0%20-%20Government/USA%20-%20NASA%20Astrobiology/2018 04 19 - NASA Astrobiology - GaTech Astrobiology Colloquium  Dr. Nadia Szeinbaum_ohmtTWCD4mw - transcript (automated).pdf","Transcript Link")</f>
        <v>Transcript Link</v>
      </c>
      <c r="M517" s="2" t="str">
        <f>HYPERLINK("https://files.afu.se/Downloads/Transcripts/0%20-%20Government/USA%20-%20NASA%20Astrobiology/2018 04 19 - NASA Astrobiology - GaTech Astrobiology Colloquium  Dr. Nadia Szeinbaum_ohmtTWCD4mw - transcript (automated).pdf","Transcript Link")</f>
        <v>Transcript Link</v>
      </c>
    </row>
    <row r="518" ht="409.5" spans="1:13">
      <c r="A518" s="1" t="s">
        <v>1983</v>
      </c>
      <c r="B518" s="1" t="s">
        <v>13</v>
      </c>
      <c r="C518" s="4" t="s">
        <v>2028</v>
      </c>
      <c r="D518" s="1" t="s">
        <v>2029</v>
      </c>
      <c r="E518" s="1" t="s">
        <v>2030</v>
      </c>
      <c r="F518" s="4" t="s">
        <v>17</v>
      </c>
      <c r="G518" s="1" t="s">
        <v>18</v>
      </c>
      <c r="H518" s="1" t="s">
        <v>19</v>
      </c>
      <c r="I518" s="1" t="s">
        <v>20</v>
      </c>
      <c r="J518" s="1" t="s">
        <v>2031</v>
      </c>
      <c r="K518" s="1" t="s">
        <v>22</v>
      </c>
      <c r="L518" s="1" t="str">
        <f>HYPERLINK("https://files.afu.se/Downloads/Transcripts/0%20-%20Government/USA%20-%20NASA%20Astrobiology/2018 04 19 - NASA Astrobiology - GaTech Astrobiology Colloquium  Dr. Olga Taran_nlFMjW3JHQI - transcript (automated).pdf","Transcript Link")</f>
        <v>Transcript Link</v>
      </c>
      <c r="M518" s="2" t="str">
        <f>HYPERLINK("https://files.afu.se/Downloads/Transcripts/0%20-%20Government/USA%20-%20NASA%20Astrobiology/2018 04 19 - NASA Astrobiology - GaTech Astrobiology Colloquium  Dr. Olga Taran_nlFMjW3JHQI - transcript (automated).pdf","Transcript Link")</f>
        <v>Transcript Link</v>
      </c>
    </row>
    <row r="519" ht="255" spans="1:13">
      <c r="A519" s="1" t="s">
        <v>2032</v>
      </c>
      <c r="B519" s="1" t="s">
        <v>13</v>
      </c>
      <c r="C519" s="4" t="s">
        <v>2033</v>
      </c>
      <c r="D519" s="1" t="s">
        <v>2034</v>
      </c>
      <c r="E519" s="1" t="s">
        <v>2035</v>
      </c>
      <c r="F519" s="4" t="s">
        <v>17</v>
      </c>
      <c r="G519" s="1" t="s">
        <v>18</v>
      </c>
      <c r="H519" s="1" t="s">
        <v>19</v>
      </c>
      <c r="I519" s="1" t="s">
        <v>20</v>
      </c>
      <c r="J519" s="1" t="s">
        <v>2036</v>
      </c>
      <c r="K519" s="1" t="s">
        <v>22</v>
      </c>
      <c r="L519" s="1">
        <v>0</v>
      </c>
      <c r="M519" s="2">
        <v>0</v>
      </c>
    </row>
    <row r="520" ht="255" spans="1:13">
      <c r="A520" s="1" t="s">
        <v>2037</v>
      </c>
      <c r="B520" s="1" t="s">
        <v>13</v>
      </c>
      <c r="C520" s="4" t="s">
        <v>2038</v>
      </c>
      <c r="D520" s="1" t="s">
        <v>2039</v>
      </c>
      <c r="E520" s="1" t="s">
        <v>2040</v>
      </c>
      <c r="F520" s="4" t="s">
        <v>17</v>
      </c>
      <c r="G520" s="1" t="s">
        <v>18</v>
      </c>
      <c r="H520" s="1" t="s">
        <v>19</v>
      </c>
      <c r="I520" s="1" t="s">
        <v>20</v>
      </c>
      <c r="J520" s="1" t="s">
        <v>2041</v>
      </c>
      <c r="K520" s="1" t="s">
        <v>22</v>
      </c>
      <c r="L520" s="1" t="str">
        <f>HYPERLINK("https://files.afu.se/Downloads/Transcripts/0%20-%20Government/USA%20-%20NASA%20Astrobiology/2018 03 02 - NASA Astrobiology - Ask An Astrobiologist  Physics and the Origin of Life with Dr. Sara Imari Walker_y6r9VAzbcE4 - transcript (automated).pdf","Transcript Link")</f>
        <v>Transcript Link</v>
      </c>
      <c r="M520" s="2" t="str">
        <f>HYPERLINK("https://files.afu.se/Downloads/Transcripts/0%20-%20Government/USA%20-%20NASA%20Astrobiology/2018 03 02 - NASA Astrobiology - Ask An Astrobiologist  Physics and the Origin of Life with Dr. Sara Imari Walker_y6r9VAzbcE4 - transcript (automated).pdf","Transcript Link")</f>
        <v>Transcript Link</v>
      </c>
    </row>
    <row r="521" ht="409.5" spans="1:13">
      <c r="A521" s="1" t="s">
        <v>2042</v>
      </c>
      <c r="B521" s="1" t="s">
        <v>13</v>
      </c>
      <c r="C521" s="4" t="s">
        <v>2043</v>
      </c>
      <c r="D521" s="1" t="s">
        <v>2044</v>
      </c>
      <c r="E521" s="1" t="s">
        <v>2045</v>
      </c>
      <c r="F521" s="4" t="s">
        <v>17</v>
      </c>
      <c r="G521" s="1" t="s">
        <v>18</v>
      </c>
      <c r="H521" s="1" t="s">
        <v>19</v>
      </c>
      <c r="I521" s="1" t="s">
        <v>20</v>
      </c>
      <c r="J521" s="1" t="s">
        <v>2046</v>
      </c>
      <c r="K521" s="1" t="s">
        <v>22</v>
      </c>
      <c r="L521" s="1" t="str">
        <f>HYPERLINK("https://files.afu.se/Downloads/Transcripts/0%20-%20Government/USA%20-%20NASA%20Astrobiology/2018 02 08 - NASA Astrobiology - 6th ELSI Symposium  George Whitesides_57F6v6lYqoc - transcript (automated).pdf","Transcript Link")</f>
        <v>Transcript Link</v>
      </c>
      <c r="M521" s="2" t="str">
        <f>HYPERLINK("https://files.afu.se/Downloads/Transcripts/0%20-%20Government/USA%20-%20NASA%20Astrobiology/2018 02 08 - NASA Astrobiology - 6th ELSI Symposium  George Whitesides_57F6v6lYqoc - transcript (automated).pdf","Transcript Link")</f>
        <v>Transcript Link</v>
      </c>
    </row>
    <row r="522" ht="409.5" spans="1:13">
      <c r="A522" s="1" t="s">
        <v>2042</v>
      </c>
      <c r="B522" s="1" t="s">
        <v>13</v>
      </c>
      <c r="C522" s="4" t="s">
        <v>2047</v>
      </c>
      <c r="D522" s="1" t="s">
        <v>2048</v>
      </c>
      <c r="E522" s="1" t="s">
        <v>2045</v>
      </c>
      <c r="F522" s="4" t="s">
        <v>17</v>
      </c>
      <c r="G522" s="1" t="s">
        <v>18</v>
      </c>
      <c r="H522" s="1" t="s">
        <v>19</v>
      </c>
      <c r="I522" s="1" t="s">
        <v>20</v>
      </c>
      <c r="J522" s="1" t="s">
        <v>2049</v>
      </c>
      <c r="K522" s="1" t="s">
        <v>22</v>
      </c>
      <c r="L522" s="1" t="str">
        <f>HYPERLINK("https://files.afu.se/Downloads/Transcripts/0%20-%20Government/USA%20-%20NASA%20Astrobiology/2018 02 08 - NASA Astrobiology - 6th ELSI Symposium  Paul Falkowski_VcBte2knq-Q - transcript (automated).pdf","Transcript Link")</f>
        <v>Transcript Link</v>
      </c>
      <c r="M522" s="2" t="str">
        <f>HYPERLINK("https://files.afu.se/Downloads/Transcripts/0%20-%20Government/USA%20-%20NASA%20Astrobiology/2018 02 08 - NASA Astrobiology - 6th ELSI Symposium  Paul Falkowski_VcBte2knq-Q - transcript (automated).pdf","Transcript Link")</f>
        <v>Transcript Link</v>
      </c>
    </row>
    <row r="523" ht="409.5" spans="1:13">
      <c r="A523" s="1" t="s">
        <v>2042</v>
      </c>
      <c r="B523" s="1" t="s">
        <v>13</v>
      </c>
      <c r="C523" s="4" t="s">
        <v>2050</v>
      </c>
      <c r="D523" s="1" t="s">
        <v>2051</v>
      </c>
      <c r="E523" s="1" t="s">
        <v>2045</v>
      </c>
      <c r="F523" s="4" t="s">
        <v>17</v>
      </c>
      <c r="G523" s="1" t="s">
        <v>18</v>
      </c>
      <c r="H523" s="1" t="s">
        <v>19</v>
      </c>
      <c r="I523" s="1" t="s">
        <v>20</v>
      </c>
      <c r="J523" s="1" t="s">
        <v>2052</v>
      </c>
      <c r="K523" s="1" t="s">
        <v>22</v>
      </c>
      <c r="L523" s="1" t="str">
        <f>HYPERLINK("https://files.afu.se/Downloads/Transcripts/0%20-%20Government/USA%20-%20NASA%20Astrobiology/2018 02 08 - NASA Astrobiology - 6th ELSI Symposium  Vikas Nanda_X8iWAJqG09U - transcript (automated).pdf","Transcript Link")</f>
        <v>Transcript Link</v>
      </c>
      <c r="M523" s="2" t="str">
        <f>HYPERLINK("https://files.afu.se/Downloads/Transcripts/0%20-%20Government/USA%20-%20NASA%20Astrobiology/2018 02 08 - NASA Astrobiology - 6th ELSI Symposium  Vikas Nanda_X8iWAJqG09U - transcript (automated).pdf","Transcript Link")</f>
        <v>Transcript Link</v>
      </c>
    </row>
    <row r="524" ht="409.5" spans="1:13">
      <c r="A524" s="1" t="s">
        <v>2042</v>
      </c>
      <c r="B524" s="1" t="s">
        <v>13</v>
      </c>
      <c r="C524" s="4" t="s">
        <v>2053</v>
      </c>
      <c r="D524" s="1" t="s">
        <v>2054</v>
      </c>
      <c r="E524" s="1" t="s">
        <v>2045</v>
      </c>
      <c r="F524" s="4" t="s">
        <v>17</v>
      </c>
      <c r="G524" s="1" t="s">
        <v>18</v>
      </c>
      <c r="H524" s="1" t="s">
        <v>19</v>
      </c>
      <c r="I524" s="1" t="s">
        <v>20</v>
      </c>
      <c r="J524" s="1" t="s">
        <v>2055</v>
      </c>
      <c r="K524" s="1" t="s">
        <v>22</v>
      </c>
      <c r="L524" s="1" t="str">
        <f>HYPERLINK("https://files.afu.se/Downloads/Transcripts/0%20-%20Government/USA%20-%20NASA%20Astrobiology/2018 02 08 - NASA Astrobiology - 6th ELSI Symposium  Rogier Braakman_k64aARItHlI - transcript (automated).pdf","Transcript Link")</f>
        <v>Transcript Link</v>
      </c>
      <c r="M524" s="2" t="str">
        <f>HYPERLINK("https://files.afu.se/Downloads/Transcripts/0%20-%20Government/USA%20-%20NASA%20Astrobiology/2018 02 08 - NASA Astrobiology - 6th ELSI Symposium  Rogier Braakman_k64aARItHlI - transcript (automated).pdf","Transcript Link")</f>
        <v>Transcript Link</v>
      </c>
    </row>
    <row r="525" ht="409.5" spans="1:13">
      <c r="A525" s="1" t="s">
        <v>2042</v>
      </c>
      <c r="B525" s="1" t="s">
        <v>13</v>
      </c>
      <c r="C525" s="4" t="s">
        <v>2056</v>
      </c>
      <c r="D525" s="1" t="s">
        <v>2057</v>
      </c>
      <c r="E525" s="1" t="s">
        <v>2045</v>
      </c>
      <c r="F525" s="4" t="s">
        <v>17</v>
      </c>
      <c r="G525" s="1" t="s">
        <v>18</v>
      </c>
      <c r="H525" s="1" t="s">
        <v>19</v>
      </c>
      <c r="I525" s="1" t="s">
        <v>20</v>
      </c>
      <c r="J525" s="1" t="s">
        <v>2058</v>
      </c>
      <c r="K525" s="1" t="s">
        <v>22</v>
      </c>
      <c r="L525" s="1" t="str">
        <f>HYPERLINK("https://files.afu.se/Downloads/Transcripts/0%20-%20Government/USA%20-%20NASA%20Astrobiology/2018 02 08 - NASA Astrobiology - 6th ELSI Symposium  Marta Ruiz Bermejo_0X7Mt6u3S5M - transcript (automated).pdf","Transcript Link")</f>
        <v>Transcript Link</v>
      </c>
      <c r="M525" s="2" t="str">
        <f>HYPERLINK("https://files.afu.se/Downloads/Transcripts/0%20-%20Government/USA%20-%20NASA%20Astrobiology/2018 02 08 - NASA Astrobiology - 6th ELSI Symposium  Marta Ruiz Bermejo_0X7Mt6u3S5M - transcript (automated).pdf","Transcript Link")</f>
        <v>Transcript Link</v>
      </c>
    </row>
    <row r="526" ht="409.5" spans="1:13">
      <c r="A526" s="1" t="s">
        <v>2042</v>
      </c>
      <c r="B526" s="1" t="s">
        <v>13</v>
      </c>
      <c r="C526" s="4" t="s">
        <v>2059</v>
      </c>
      <c r="D526" s="1" t="s">
        <v>2060</v>
      </c>
      <c r="E526" s="1" t="s">
        <v>2045</v>
      </c>
      <c r="F526" s="4" t="s">
        <v>17</v>
      </c>
      <c r="G526" s="1" t="s">
        <v>18</v>
      </c>
      <c r="H526" s="1" t="s">
        <v>19</v>
      </c>
      <c r="I526" s="1" t="s">
        <v>20</v>
      </c>
      <c r="J526" s="1" t="s">
        <v>2061</v>
      </c>
      <c r="K526" s="1" t="s">
        <v>22</v>
      </c>
      <c r="L526" s="1" t="str">
        <f>HYPERLINK("https://files.afu.se/Downloads/Transcripts/0%20-%20Government/USA%20-%20NASA%20Astrobiology/2018 02 08 - NASA Astrobiology - 6th ELSI Symposium  Shawn McGlynn_GVGEEIqR25k - transcript (automated).pdf","Transcript Link")</f>
        <v>Transcript Link</v>
      </c>
      <c r="M526" s="2" t="str">
        <f>HYPERLINK("https://files.afu.se/Downloads/Transcripts/0%20-%20Government/USA%20-%20NASA%20Astrobiology/2018 02 08 - NASA Astrobiology - 6th ELSI Symposium  Shawn McGlynn_GVGEEIqR25k - transcript (automated).pdf","Transcript Link")</f>
        <v>Transcript Link</v>
      </c>
    </row>
    <row r="527" ht="409.5" spans="1:13">
      <c r="A527" s="1" t="s">
        <v>2042</v>
      </c>
      <c r="B527" s="1" t="s">
        <v>13</v>
      </c>
      <c r="C527" s="4" t="s">
        <v>2062</v>
      </c>
      <c r="D527" s="1" t="s">
        <v>2063</v>
      </c>
      <c r="E527" s="1" t="s">
        <v>2045</v>
      </c>
      <c r="F527" s="4" t="s">
        <v>17</v>
      </c>
      <c r="G527" s="1" t="s">
        <v>18</v>
      </c>
      <c r="H527" s="1" t="s">
        <v>19</v>
      </c>
      <c r="I527" s="1" t="s">
        <v>20</v>
      </c>
      <c r="J527" s="1" t="s">
        <v>2064</v>
      </c>
      <c r="K527" s="1" t="s">
        <v>22</v>
      </c>
      <c r="L527" s="1" t="str">
        <f>HYPERLINK("https://files.afu.se/Downloads/Transcripts/0%20-%20Government/USA%20-%20NASA%20Astrobiology/2018 02 08 - NASA Astrobiology - 6th ELSI Symposium  Marc Koper_Gvw-wDC48j4 - transcript (automated).pdf","Transcript Link")</f>
        <v>Transcript Link</v>
      </c>
      <c r="M527" s="2" t="str">
        <f>HYPERLINK("https://files.afu.se/Downloads/Transcripts/0%20-%20Government/USA%20-%20NASA%20Astrobiology/2018 02 08 - NASA Astrobiology - 6th ELSI Symposium  Marc Koper_Gvw-wDC48j4 - transcript (automated).pdf","Transcript Link")</f>
        <v>Transcript Link</v>
      </c>
    </row>
    <row r="528" ht="409.5" spans="1:13">
      <c r="A528" s="1" t="s">
        <v>2042</v>
      </c>
      <c r="B528" s="1" t="s">
        <v>13</v>
      </c>
      <c r="C528" s="4" t="s">
        <v>2065</v>
      </c>
      <c r="D528" s="1" t="s">
        <v>2066</v>
      </c>
      <c r="E528" s="1" t="s">
        <v>2045</v>
      </c>
      <c r="F528" s="4" t="s">
        <v>17</v>
      </c>
      <c r="G528" s="1" t="s">
        <v>18</v>
      </c>
      <c r="H528" s="1" t="s">
        <v>19</v>
      </c>
      <c r="I528" s="1" t="s">
        <v>20</v>
      </c>
      <c r="J528" s="1" t="s">
        <v>2067</v>
      </c>
      <c r="K528" s="1" t="s">
        <v>22</v>
      </c>
      <c r="L528" s="1" t="str">
        <f>HYPERLINK("https://files.afu.se/Downloads/Transcripts/0%20-%20Government/USA%20-%20NASA%20Astrobiology/2018 02 08 - NASA Astrobiology - 6th ELSI Symposium  George Cody_I6SefnJIbXw - transcript (automated).pdf","Transcript Link")</f>
        <v>Transcript Link</v>
      </c>
      <c r="M528" s="2" t="str">
        <f>HYPERLINK("https://files.afu.se/Downloads/Transcripts/0%20-%20Government/USA%20-%20NASA%20Astrobiology/2018 02 08 - NASA Astrobiology - 6th ELSI Symposium  George Cody_I6SefnJIbXw - transcript (automated).pdf","Transcript Link")</f>
        <v>Transcript Link</v>
      </c>
    </row>
    <row r="529" ht="409.5" spans="1:13">
      <c r="A529" s="1" t="s">
        <v>2042</v>
      </c>
      <c r="B529" s="1" t="s">
        <v>13</v>
      </c>
      <c r="C529" s="4" t="s">
        <v>2068</v>
      </c>
      <c r="D529" s="1" t="s">
        <v>2069</v>
      </c>
      <c r="E529" s="1" t="s">
        <v>2045</v>
      </c>
      <c r="F529" s="4" t="s">
        <v>17</v>
      </c>
      <c r="G529" s="1" t="s">
        <v>18</v>
      </c>
      <c r="H529" s="1" t="s">
        <v>19</v>
      </c>
      <c r="I529" s="1" t="s">
        <v>20</v>
      </c>
      <c r="J529" s="1" t="s">
        <v>2070</v>
      </c>
      <c r="K529" s="1" t="s">
        <v>22</v>
      </c>
      <c r="L529" s="1" t="str">
        <f>HYPERLINK("https://files.afu.se/Downloads/Transcripts/0%20-%20Government/USA%20-%20NASA%20Astrobiology/2018 02 08 - NASA Astrobiology - 6th ELSI Symposium  Hong-Yan Shih_c0nCadm8VdI - transcript (automated).pdf","Transcript Link")</f>
        <v>Transcript Link</v>
      </c>
      <c r="M529" s="2" t="str">
        <f>HYPERLINK("https://files.afu.se/Downloads/Transcripts/0%20-%20Government/USA%20-%20NASA%20Astrobiology/2018 02 08 - NASA Astrobiology - 6th ELSI Symposium  Hong-Yan Shih_c0nCadm8VdI - transcript (automated).pdf","Transcript Link")</f>
        <v>Transcript Link</v>
      </c>
    </row>
    <row r="530" ht="409.5" spans="1:13">
      <c r="A530" s="1" t="s">
        <v>2042</v>
      </c>
      <c r="B530" s="1" t="s">
        <v>13</v>
      </c>
      <c r="C530" s="4" t="s">
        <v>2071</v>
      </c>
      <c r="D530" s="1" t="s">
        <v>2072</v>
      </c>
      <c r="E530" s="1" t="s">
        <v>2045</v>
      </c>
      <c r="F530" s="4" t="s">
        <v>17</v>
      </c>
      <c r="G530" s="1" t="s">
        <v>18</v>
      </c>
      <c r="H530" s="1" t="s">
        <v>19</v>
      </c>
      <c r="I530" s="1" t="s">
        <v>20</v>
      </c>
      <c r="J530" s="1" t="s">
        <v>2073</v>
      </c>
      <c r="K530" s="1" t="s">
        <v>22</v>
      </c>
      <c r="L530" s="1" t="str">
        <f>HYPERLINK("https://files.afu.se/Downloads/Transcripts/0%20-%20Government/USA%20-%20NASA%20Astrobiology/2018 02 08 - NASA Astrobiology - 6th ELSI Symposium  Donato Giovannelli_d1EsVqC0geA - transcript (automated).pdf","Transcript Link")</f>
        <v>Transcript Link</v>
      </c>
      <c r="M530" s="2" t="str">
        <f>HYPERLINK("https://files.afu.se/Downloads/Transcripts/0%20-%20Government/USA%20-%20NASA%20Astrobiology/2018 02 08 - NASA Astrobiology - 6th ELSI Symposium  Donato Giovannelli_d1EsVqC0geA - transcript (automated).pdf","Transcript Link")</f>
        <v>Transcript Link</v>
      </c>
    </row>
    <row r="531" ht="409.5" spans="1:13">
      <c r="A531" s="1" t="s">
        <v>2042</v>
      </c>
      <c r="B531" s="1" t="s">
        <v>13</v>
      </c>
      <c r="C531" s="4" t="s">
        <v>2074</v>
      </c>
      <c r="D531" s="1" t="s">
        <v>2075</v>
      </c>
      <c r="E531" s="1" t="s">
        <v>2045</v>
      </c>
      <c r="F531" s="4" t="s">
        <v>17</v>
      </c>
      <c r="G531" s="1" t="s">
        <v>18</v>
      </c>
      <c r="H531" s="1" t="s">
        <v>19</v>
      </c>
      <c r="I531" s="1" t="s">
        <v>20</v>
      </c>
      <c r="J531" s="1" t="s">
        <v>2076</v>
      </c>
      <c r="K531" s="1" t="s">
        <v>22</v>
      </c>
      <c r="L531" s="1" t="str">
        <f>HYPERLINK("https://files.afu.se/Downloads/Transcripts/0%20-%20Government/USA%20-%20NASA%20Astrobiology/2018 02 08 - NASA Astrobiology - 6th ELSI Symposium  Christoph Flamm_l1_ScTljV50 - transcript (automated).pdf","Transcript Link")</f>
        <v>Transcript Link</v>
      </c>
      <c r="M531" s="2" t="str">
        <f>HYPERLINK("https://files.afu.se/Downloads/Transcripts/0%20-%20Government/USA%20-%20NASA%20Astrobiology/2018 02 08 - NASA Astrobiology - 6th ELSI Symposium  Christoph Flamm_l1_ScTljV50 - transcript (automated).pdf","Transcript Link")</f>
        <v>Transcript Link</v>
      </c>
    </row>
    <row r="532" ht="409.5" spans="1:13">
      <c r="A532" s="1" t="s">
        <v>2042</v>
      </c>
      <c r="B532" s="1" t="s">
        <v>13</v>
      </c>
      <c r="C532" s="4" t="s">
        <v>2077</v>
      </c>
      <c r="D532" s="1" t="s">
        <v>2078</v>
      </c>
      <c r="E532" s="1" t="s">
        <v>2045</v>
      </c>
      <c r="F532" s="4" t="s">
        <v>17</v>
      </c>
      <c r="G532" s="1" t="s">
        <v>18</v>
      </c>
      <c r="H532" s="1" t="s">
        <v>19</v>
      </c>
      <c r="I532" s="1" t="s">
        <v>20</v>
      </c>
      <c r="J532" s="1" t="s">
        <v>2079</v>
      </c>
      <c r="K532" s="1" t="s">
        <v>22</v>
      </c>
      <c r="L532" s="1" t="str">
        <f>HYPERLINK("https://files.afu.se/Downloads/Transcripts/0%20-%20Government/USA%20-%20NASA%20Astrobiology/2018 02 08 - NASA Astrobiology - 6th ELSI Symposium  Shaunna Morrison_u5R0ptE7cNI - transcript (automated).pdf","Transcript Link")</f>
        <v>Transcript Link</v>
      </c>
      <c r="M532" s="2" t="str">
        <f>HYPERLINK("https://files.afu.se/Downloads/Transcripts/0%20-%20Government/USA%20-%20NASA%20Astrobiology/2018 02 08 - NASA Astrobiology - 6th ELSI Symposium  Shaunna Morrison_u5R0ptE7cNI - transcript (automated).pdf","Transcript Link")</f>
        <v>Transcript Link</v>
      </c>
    </row>
    <row r="533" ht="195" spans="1:13">
      <c r="A533" s="1" t="s">
        <v>2080</v>
      </c>
      <c r="B533" s="1" t="s">
        <v>13</v>
      </c>
      <c r="C533" s="4" t="s">
        <v>2081</v>
      </c>
      <c r="D533" s="1" t="s">
        <v>2082</v>
      </c>
      <c r="F533" s="4" t="s">
        <v>17</v>
      </c>
      <c r="G533" s="1" t="s">
        <v>18</v>
      </c>
      <c r="H533" s="1" t="s">
        <v>19</v>
      </c>
      <c r="I533" s="1" t="s">
        <v>20</v>
      </c>
      <c r="J533" s="1" t="s">
        <v>2083</v>
      </c>
      <c r="K533" s="1" t="s">
        <v>22</v>
      </c>
      <c r="L533" s="1" t="str">
        <f>HYPERLINK("https://files.afu.se/Downloads/Transcripts/0%20-%20Government/USA%20-%20NASA%20Astrobiology/2018 01 31 - NASA Astrobiology - ELSI Visitor Profiles  Dr. Jennifer Stern_3Wg5eYELXsQ - transcript (automated).pdf","Transcript Link")</f>
        <v>Transcript Link</v>
      </c>
      <c r="M533" s="2" t="str">
        <f>HYPERLINK("https://files.afu.se/Downloads/Transcripts/0%20-%20Government/USA%20-%20NASA%20Astrobiology/2018 01 31 - NASA Astrobiology - ELSI Visitor Profiles  Dr. Jennifer Stern_3Wg5eYELXsQ - transcript (automated).pdf","Transcript Link")</f>
        <v>Transcript Link</v>
      </c>
    </row>
    <row r="534" ht="195" spans="1:13">
      <c r="A534" s="1" t="s">
        <v>2080</v>
      </c>
      <c r="B534" s="1" t="s">
        <v>13</v>
      </c>
      <c r="C534" s="4" t="s">
        <v>2084</v>
      </c>
      <c r="D534" s="1" t="s">
        <v>2085</v>
      </c>
      <c r="F534" s="4" t="s">
        <v>17</v>
      </c>
      <c r="G534" s="1" t="s">
        <v>18</v>
      </c>
      <c r="H534" s="1" t="s">
        <v>19</v>
      </c>
      <c r="I534" s="1" t="s">
        <v>20</v>
      </c>
      <c r="J534" s="1" t="s">
        <v>2086</v>
      </c>
      <c r="K534" s="1" t="s">
        <v>22</v>
      </c>
      <c r="L534" s="1" t="str">
        <f>HYPERLINK("https://files.afu.se/Downloads/Transcripts/0%20-%20Government/USA%20-%20NASA%20Astrobiology/2018 01 31 - NASA Astrobiology - ELSI Visitor Profiles  Dr. Dominic Papineau_PmsBdWcidLM - transcript (automated).pdf","Transcript Link")</f>
        <v>Transcript Link</v>
      </c>
      <c r="M534" s="2" t="str">
        <f>HYPERLINK("https://files.afu.se/Downloads/Transcripts/0%20-%20Government/USA%20-%20NASA%20Astrobiology/2018 01 31 - NASA Astrobiology - ELSI Visitor Profiles  Dr. Dominic Papineau_PmsBdWcidLM - transcript (automated).pdf","Transcript Link")</f>
        <v>Transcript Link</v>
      </c>
    </row>
    <row r="535" ht="195" spans="1:13">
      <c r="A535" s="1" t="s">
        <v>2080</v>
      </c>
      <c r="B535" s="1" t="s">
        <v>13</v>
      </c>
      <c r="C535" s="4" t="s">
        <v>2087</v>
      </c>
      <c r="D535" s="1" t="s">
        <v>2088</v>
      </c>
      <c r="F535" s="4" t="s">
        <v>17</v>
      </c>
      <c r="G535" s="1" t="s">
        <v>18</v>
      </c>
      <c r="H535" s="1" t="s">
        <v>19</v>
      </c>
      <c r="I535" s="1" t="s">
        <v>20</v>
      </c>
      <c r="J535" s="1" t="s">
        <v>2089</v>
      </c>
      <c r="K535" s="1" t="s">
        <v>22</v>
      </c>
      <c r="L535" s="1" t="str">
        <f>HYPERLINK("https://files.afu.se/Downloads/Transcripts/0%20-%20Government/USA%20-%20NASA%20Astrobiology/2018 01 31 - NASA Astrobiology - ELSI Visitor Profiles  Dr. Robert Hazen_ZYnSMwOEjEM - transcript (automated).pdf","Transcript Link")</f>
        <v>Transcript Link</v>
      </c>
      <c r="M535" s="2" t="str">
        <f>HYPERLINK("https://files.afu.se/Downloads/Transcripts/0%20-%20Government/USA%20-%20NASA%20Astrobiology/2018 01 31 - NASA Astrobiology - ELSI Visitor Profiles  Dr. Robert Hazen_ZYnSMwOEjEM - transcript (automated).pdf","Transcript Link")</f>
        <v>Transcript Link</v>
      </c>
    </row>
    <row r="536" ht="255" spans="1:13">
      <c r="A536" s="1" t="s">
        <v>2090</v>
      </c>
      <c r="B536" s="1" t="s">
        <v>13</v>
      </c>
      <c r="C536" s="4" t="s">
        <v>2091</v>
      </c>
      <c r="D536" s="1" t="s">
        <v>2092</v>
      </c>
      <c r="E536" s="1" t="s">
        <v>2093</v>
      </c>
      <c r="F536" s="4" t="s">
        <v>17</v>
      </c>
      <c r="G536" s="1" t="s">
        <v>18</v>
      </c>
      <c r="H536" s="1" t="s">
        <v>19</v>
      </c>
      <c r="I536" s="1" t="s">
        <v>20</v>
      </c>
      <c r="J536" s="1" t="s">
        <v>2094</v>
      </c>
      <c r="K536" s="1" t="s">
        <v>22</v>
      </c>
      <c r="L536" s="1" t="str">
        <f>HYPERLINK("https://files.afu.se/Downloads/Transcripts/0%20-%20Government/USA%20-%20NASA%20Astrobiology/2018 01 26 - NASA Astrobiology - Ask An Astrobiologist  ʻOumuamua and Other Mysteries of Space with Dr. Sean Raymond_1kYRv63pRrE - transcript (automated).pdf","Transcript Link")</f>
        <v>Transcript Link</v>
      </c>
      <c r="M536" s="2" t="str">
        <f>HYPERLINK("https://files.afu.se/Downloads/Transcripts/0%20-%20Government/USA%20-%20NASA%20Astrobiology/2018 01 26 - NASA Astrobiology - Ask An Astrobiologist  ʻOumuamua and Other Mysteries of Space with Dr. Sean Raymond_1kYRv63pRrE - transcript (automated).pdf","Transcript Link")</f>
        <v>Transcript Link</v>
      </c>
    </row>
    <row r="537" ht="255" spans="1:13">
      <c r="A537" s="1" t="s">
        <v>2095</v>
      </c>
      <c r="B537" s="1" t="s">
        <v>13</v>
      </c>
      <c r="C537" s="4" t="s">
        <v>2096</v>
      </c>
      <c r="D537" s="1" t="s">
        <v>2097</v>
      </c>
      <c r="E537" s="1" t="s">
        <v>2098</v>
      </c>
      <c r="F537" s="4" t="s">
        <v>17</v>
      </c>
      <c r="G537" s="1" t="s">
        <v>18</v>
      </c>
      <c r="H537" s="1" t="s">
        <v>19</v>
      </c>
      <c r="I537" s="1" t="s">
        <v>20</v>
      </c>
      <c r="J537" s="1" t="s">
        <v>2099</v>
      </c>
      <c r="K537" s="1" t="s">
        <v>22</v>
      </c>
      <c r="L537" s="1" t="str">
        <f>HYPERLINK("https://files.afu.se/Downloads/Transcripts/0%20-%20Government/USA%20-%20NASA%20Astrobiology/2017 12 08 - NASA Astrobiology - Searching for Habitable Worlds  A Special Panel Discussion_br64mZsIQWw - transcript (automated).pdf","Transcript Link")</f>
        <v>Transcript Link</v>
      </c>
      <c r="M537" s="2" t="str">
        <f>HYPERLINK("https://files.afu.se/Downloads/Transcripts/0%20-%20Government/USA%20-%20NASA%20Astrobiology/2017 12 08 - NASA Astrobiology - Searching for Habitable Worlds  A Special Panel Discussion_br64mZsIQWw - transcript (automated).pdf","Transcript Link")</f>
        <v>Transcript Link</v>
      </c>
    </row>
    <row r="538" ht="225" spans="1:13">
      <c r="A538" s="1" t="s">
        <v>2100</v>
      </c>
      <c r="B538" s="1" t="s">
        <v>13</v>
      </c>
      <c r="C538" s="4" t="s">
        <v>2101</v>
      </c>
      <c r="D538" s="1" t="s">
        <v>2102</v>
      </c>
      <c r="E538" s="1" t="s">
        <v>2103</v>
      </c>
      <c r="F538" s="4" t="s">
        <v>17</v>
      </c>
      <c r="G538" s="1" t="s">
        <v>18</v>
      </c>
      <c r="H538" s="1" t="s">
        <v>19</v>
      </c>
      <c r="I538" s="1" t="s">
        <v>20</v>
      </c>
      <c r="J538" s="1" t="s">
        <v>2104</v>
      </c>
      <c r="K538" s="1" t="s">
        <v>22</v>
      </c>
      <c r="L538" s="1" t="str">
        <f>HYPERLINK("https://files.afu.se/Downloads/Transcripts/0%20-%20Government/USA%20-%20NASA%20Astrobiology/2017 11 10 - NASA Astrobiology - Ask An Astrobiologist  Fostering an Astrobiology Community with Dr. Carl Pilcher_4H-ZICbssjs - transcript (automated).pdf","Transcript Link")</f>
        <v>Transcript Link</v>
      </c>
      <c r="M538" s="2" t="str">
        <f>HYPERLINK("https://files.afu.se/Downloads/Transcripts/0%20-%20Government/USA%20-%20NASA%20Astrobiology/2017 11 10 - NASA Astrobiology - Ask An Astrobiologist  Fostering an Astrobiology Community with Dr. Carl Pilcher_4H-ZICbssjs - transcript (automated).pdf","Transcript Link")</f>
        <v>Transcript Link</v>
      </c>
    </row>
    <row r="539" ht="270" spans="1:13">
      <c r="A539" s="1" t="s">
        <v>2105</v>
      </c>
      <c r="B539" s="1" t="s">
        <v>13</v>
      </c>
      <c r="C539" s="4" t="s">
        <v>2106</v>
      </c>
      <c r="D539" s="1" t="s">
        <v>2107</v>
      </c>
      <c r="E539" s="1" t="s">
        <v>2108</v>
      </c>
      <c r="F539" s="4" t="s">
        <v>17</v>
      </c>
      <c r="G539" s="1" t="s">
        <v>18</v>
      </c>
      <c r="H539" s="1" t="s">
        <v>19</v>
      </c>
      <c r="I539" s="1" t="s">
        <v>20</v>
      </c>
      <c r="J539" s="1" t="s">
        <v>2109</v>
      </c>
      <c r="K539" s="1" t="s">
        <v>22</v>
      </c>
      <c r="L539" s="1" t="str">
        <f>HYPERLINK("https://files.afu.se/Downloads/Transcripts/0%20-%20Government/USA%20-%20NASA%20Astrobiology/2017 11 03 - NASA Astrobiology - Space Dust to Sentience  Dr. Shawn McGlynn_kxMYx9gQ2rU - transcript (automated).pdf","Transcript Link")</f>
        <v>Transcript Link</v>
      </c>
      <c r="M539" s="2" t="str">
        <f>HYPERLINK("https://files.afu.se/Downloads/Transcripts/0%20-%20Government/USA%20-%20NASA%20Astrobiology/2017 11 03 - NASA Astrobiology - Space Dust to Sentience  Dr. Shawn McGlynn_kxMYx9gQ2rU - transcript (automated).pdf","Transcript Link")</f>
        <v>Transcript Link</v>
      </c>
    </row>
    <row r="540" ht="255" spans="1:13">
      <c r="A540" s="1" t="s">
        <v>2105</v>
      </c>
      <c r="B540" s="1" t="s">
        <v>13</v>
      </c>
      <c r="C540" s="4" t="s">
        <v>2110</v>
      </c>
      <c r="D540" s="1" t="s">
        <v>2111</v>
      </c>
      <c r="E540" s="1" t="s">
        <v>2112</v>
      </c>
      <c r="F540" s="4" t="s">
        <v>17</v>
      </c>
      <c r="G540" s="1" t="s">
        <v>18</v>
      </c>
      <c r="H540" s="1" t="s">
        <v>19</v>
      </c>
      <c r="I540" s="1" t="s">
        <v>20</v>
      </c>
      <c r="J540" s="1" t="s">
        <v>2113</v>
      </c>
      <c r="K540" s="1" t="s">
        <v>22</v>
      </c>
      <c r="L540" s="1" t="str">
        <f>HYPERLINK("https://files.afu.se/Downloads/Transcripts/0%20-%20Government/USA%20-%20NASA%20Astrobiology/2017 11 03 - NASA Astrobiology - Space Dust to Sentience  Marc Kaufman_W4ofYRd_zyo - transcript (automated).pdf","Transcript Link")</f>
        <v>Transcript Link</v>
      </c>
      <c r="M540" s="2" t="str">
        <f>HYPERLINK("https://files.afu.se/Downloads/Transcripts/0%20-%20Government/USA%20-%20NASA%20Astrobiology/2017 11 03 - NASA Astrobiology - Space Dust to Sentience  Marc Kaufman_W4ofYRd_zyo - transcript (automated).pdf","Transcript Link")</f>
        <v>Transcript Link</v>
      </c>
    </row>
    <row r="541" ht="255" spans="1:13">
      <c r="A541" s="1" t="s">
        <v>2105</v>
      </c>
      <c r="B541" s="1" t="s">
        <v>13</v>
      </c>
      <c r="C541" s="4" t="s">
        <v>2114</v>
      </c>
      <c r="D541" s="1" t="s">
        <v>2115</v>
      </c>
      <c r="E541" s="1" t="s">
        <v>2116</v>
      </c>
      <c r="F541" s="4" t="s">
        <v>17</v>
      </c>
      <c r="G541" s="1" t="s">
        <v>18</v>
      </c>
      <c r="H541" s="1" t="s">
        <v>19</v>
      </c>
      <c r="I541" s="1" t="s">
        <v>20</v>
      </c>
      <c r="J541" s="1" t="s">
        <v>2117</v>
      </c>
      <c r="K541" s="1" t="s">
        <v>22</v>
      </c>
      <c r="L541" s="1" t="str">
        <f>HYPERLINK("https://files.afu.se/Downloads/Transcripts/0%20-%20Government/USA%20-%20NASA%20Astrobiology/2017 11 03 - NASA Astrobiology - Space Dust to Sentience  Dr. Ramon Brasser_BLENkDBKkmI - transcript (automated).pdf","Transcript Link")</f>
        <v>Transcript Link</v>
      </c>
      <c r="M541" s="2" t="str">
        <f>HYPERLINK("https://files.afu.se/Downloads/Transcripts/0%20-%20Government/USA%20-%20NASA%20Astrobiology/2017 11 03 - NASA Astrobiology - Space Dust to Sentience  Dr. Ramon Brasser_BLENkDBKkmI - transcript (automated).pdf","Transcript Link")</f>
        <v>Transcript Link</v>
      </c>
    </row>
    <row r="542" ht="255" spans="1:13">
      <c r="A542" s="1" t="s">
        <v>2118</v>
      </c>
      <c r="B542" s="1" t="s">
        <v>13</v>
      </c>
      <c r="C542" s="4" t="s">
        <v>2119</v>
      </c>
      <c r="D542" s="1" t="s">
        <v>2120</v>
      </c>
      <c r="E542" s="1" t="s">
        <v>2121</v>
      </c>
      <c r="F542" s="4" t="s">
        <v>17</v>
      </c>
      <c r="G542" s="1" t="s">
        <v>18</v>
      </c>
      <c r="H542" s="1" t="s">
        <v>19</v>
      </c>
      <c r="I542" s="1" t="s">
        <v>20</v>
      </c>
      <c r="J542" s="1" t="s">
        <v>2122</v>
      </c>
      <c r="K542" s="1" t="s">
        <v>22</v>
      </c>
      <c r="L542" s="1" t="str">
        <f>HYPERLINK("https://files.afu.se/Downloads/Transcripts/0%20-%20Government/USA%20-%20NASA%20Astrobiology/2017 11 01 - NASA Astrobiology - Space Dust to Sentience  Dr. Nicholas Guttenberg_h7Uwg-eRGSQ - transcript (automated).pdf","Transcript Link")</f>
        <v>Transcript Link</v>
      </c>
      <c r="M542" s="2" t="str">
        <f>HYPERLINK("https://files.afu.se/Downloads/Transcripts/0%20-%20Government/USA%20-%20NASA%20Astrobiology/2017 11 01 - NASA Astrobiology - Space Dust to Sentience  Dr. Nicholas Guttenberg_h7Uwg-eRGSQ - transcript (automated).pdf","Transcript Link")</f>
        <v>Transcript Link</v>
      </c>
    </row>
    <row r="543" ht="255" spans="1:13">
      <c r="A543" s="1" t="s">
        <v>2118</v>
      </c>
      <c r="B543" s="1" t="s">
        <v>13</v>
      </c>
      <c r="C543" s="4" t="s">
        <v>2123</v>
      </c>
      <c r="D543" s="1" t="s">
        <v>2124</v>
      </c>
      <c r="E543" s="1" t="s">
        <v>2125</v>
      </c>
      <c r="F543" s="4" t="s">
        <v>17</v>
      </c>
      <c r="G543" s="1" t="s">
        <v>18</v>
      </c>
      <c r="H543" s="1" t="s">
        <v>19</v>
      </c>
      <c r="I543" s="1" t="s">
        <v>20</v>
      </c>
      <c r="J543" s="1" t="s">
        <v>2126</v>
      </c>
      <c r="K543" s="1" t="s">
        <v>22</v>
      </c>
      <c r="L543" s="1" t="str">
        <f>HYPERLINK("https://files.afu.se/Downloads/Transcripts/0%20-%20Government/USA%20-%20NASA%20Astrobiology/2017 11 01 - NASA Astrobiology - Space Dust to Sentience  Dr. Marine Lasbleis_aYuzZswxTGM - transcript (automated).pdf","Transcript Link")</f>
        <v>Transcript Link</v>
      </c>
      <c r="M543" s="2" t="str">
        <f>HYPERLINK("https://files.afu.se/Downloads/Transcripts/0%20-%20Government/USA%20-%20NASA%20Astrobiology/2017 11 01 - NASA Astrobiology - Space Dust to Sentience  Dr. Marine Lasbleis_aYuzZswxTGM - transcript (automated).pdf","Transcript Link")</f>
        <v>Transcript Link</v>
      </c>
    </row>
    <row r="544" ht="255" spans="1:13">
      <c r="A544" s="1" t="s">
        <v>2118</v>
      </c>
      <c r="B544" s="1" t="s">
        <v>13</v>
      </c>
      <c r="C544" s="4" t="s">
        <v>2127</v>
      </c>
      <c r="D544" s="1" t="s">
        <v>2128</v>
      </c>
      <c r="E544" s="1" t="s">
        <v>2129</v>
      </c>
      <c r="F544" s="4" t="s">
        <v>17</v>
      </c>
      <c r="G544" s="1" t="s">
        <v>18</v>
      </c>
      <c r="H544" s="1" t="s">
        <v>19</v>
      </c>
      <c r="I544" s="1" t="s">
        <v>20</v>
      </c>
      <c r="J544" s="1" t="s">
        <v>2130</v>
      </c>
      <c r="K544" s="1" t="s">
        <v>22</v>
      </c>
      <c r="L544" s="1" t="str">
        <f>HYPERLINK("https://files.afu.se/Downloads/Transcripts/0%20-%20Government/USA%20-%20NASA%20Astrobiology/2017 11 01 - NASA Astrobiology - Space Dust to Sentience  Dr. Jim Cleaves_hrBC5oOwSwI - transcript (automated).pdf","Transcript Link")</f>
        <v>Transcript Link</v>
      </c>
      <c r="M544" s="2" t="str">
        <f>HYPERLINK("https://files.afu.se/Downloads/Transcripts/0%20-%20Government/USA%20-%20NASA%20Astrobiology/2017 11 01 - NASA Astrobiology - Space Dust to Sentience  Dr. Jim Cleaves_hrBC5oOwSwI - transcript (automated).pdf","Transcript Link")</f>
        <v>Transcript Link</v>
      </c>
    </row>
    <row r="545" ht="240" spans="1:13">
      <c r="A545" s="1" t="s">
        <v>2118</v>
      </c>
      <c r="B545" s="1" t="s">
        <v>13</v>
      </c>
      <c r="C545" s="4" t="s">
        <v>2131</v>
      </c>
      <c r="D545" s="1" t="s">
        <v>2132</v>
      </c>
      <c r="E545" s="1" t="s">
        <v>2133</v>
      </c>
      <c r="F545" s="4" t="s">
        <v>17</v>
      </c>
      <c r="G545" s="1" t="s">
        <v>18</v>
      </c>
      <c r="H545" s="1" t="s">
        <v>19</v>
      </c>
      <c r="I545" s="1" t="s">
        <v>20</v>
      </c>
      <c r="J545" s="1" t="s">
        <v>2134</v>
      </c>
      <c r="K545" s="1" t="s">
        <v>22</v>
      </c>
      <c r="L545" s="1" t="str">
        <f>HYPERLINK("https://files.afu.se/Downloads/Transcripts/0%20-%20Government/USA%20-%20NASA%20Astrobiology/2017 11 01 - NASA Astrobiology - Space Dust to Sentience  Dr. Jennifer Hoyal Cuthill_lM2ejCUMNXk - transcript (automated).pdf","Transcript Link")</f>
        <v>Transcript Link</v>
      </c>
      <c r="M545" s="2" t="str">
        <f>HYPERLINK("https://files.afu.se/Downloads/Transcripts/0%20-%20Government/USA%20-%20NASA%20Astrobiology/2017 11 01 - NASA Astrobiology - Space Dust to Sentience  Dr. Jennifer Hoyal Cuthill_lM2ejCUMNXk - transcript (automated).pdf","Transcript Link")</f>
        <v>Transcript Link</v>
      </c>
    </row>
    <row r="546" ht="240" spans="1:13">
      <c r="A546" s="1" t="s">
        <v>2118</v>
      </c>
      <c r="B546" s="1" t="s">
        <v>13</v>
      </c>
      <c r="C546" s="4" t="s">
        <v>2135</v>
      </c>
      <c r="D546" s="1" t="s">
        <v>2136</v>
      </c>
      <c r="E546" s="1" t="s">
        <v>2137</v>
      </c>
      <c r="F546" s="4" t="s">
        <v>17</v>
      </c>
      <c r="G546" s="1" t="s">
        <v>18</v>
      </c>
      <c r="H546" s="1" t="s">
        <v>19</v>
      </c>
      <c r="I546" s="1" t="s">
        <v>20</v>
      </c>
      <c r="J546" s="1" t="s">
        <v>2138</v>
      </c>
      <c r="K546" s="1" t="s">
        <v>22</v>
      </c>
      <c r="L546" s="1" t="str">
        <f>HYPERLINK("https://files.afu.se/Downloads/Transcripts/0%20-%20Government/USA%20-%20NASA%20Astrobiology/2017 11 01 - NASA Astrobiology - Space Dust to Sentience  Dr. Elizabeth Tasker_Gub4fCdwQO4 - transcript (automated).pdf","Transcript Link")</f>
        <v>Transcript Link</v>
      </c>
      <c r="M546" s="2" t="str">
        <f>HYPERLINK("https://files.afu.se/Downloads/Transcripts/0%20-%20Government/USA%20-%20NASA%20Astrobiology/2017 11 01 - NASA Astrobiology - Space Dust to Sentience  Dr. Elizabeth Tasker_Gub4fCdwQO4 - transcript (automated).pdf","Transcript Link")</f>
        <v>Transcript Link</v>
      </c>
    </row>
    <row r="547" ht="409.5" spans="1:13">
      <c r="A547" s="1" t="s">
        <v>2139</v>
      </c>
      <c r="B547" s="1" t="s">
        <v>13</v>
      </c>
      <c r="C547" s="4" t="s">
        <v>2140</v>
      </c>
      <c r="D547" s="1" t="s">
        <v>2141</v>
      </c>
      <c r="E547" s="1" t="s">
        <v>2142</v>
      </c>
      <c r="F547" s="4" t="s">
        <v>17</v>
      </c>
      <c r="G547" s="1" t="s">
        <v>18</v>
      </c>
      <c r="H547" s="1" t="s">
        <v>19</v>
      </c>
      <c r="I547" s="1" t="s">
        <v>20</v>
      </c>
      <c r="J547" s="1" t="s">
        <v>2143</v>
      </c>
      <c r="K547" s="1" t="s">
        <v>22</v>
      </c>
      <c r="L547" s="1" t="str">
        <f>HYPERLINK("https://files.afu.se/Downloads/Transcripts/0%20-%20Government/USA%20-%20NASA%20Astrobiology/2017 09 08 - NASA Astrobiology - Early Career Spotlight Series  Dr. Betül Kaçar_7U_3gGjhjwQ - transcript (automated).pdf","Transcript Link")</f>
        <v>Transcript Link</v>
      </c>
      <c r="M547" s="2" t="str">
        <f>HYPERLINK("https://files.afu.se/Downloads/Transcripts/0%20-%20Government/USA%20-%20NASA%20Astrobiology/2017 09 08 - NASA Astrobiology - Early Career Spotlight Series  Dr. Betül Kaçar_7U_3gGjhjwQ - transcript (automated).pdf","Transcript Link")</f>
        <v>Transcript Link</v>
      </c>
    </row>
    <row r="548" ht="240" spans="1:13">
      <c r="A548" s="1" t="s">
        <v>2144</v>
      </c>
      <c r="B548" s="1" t="s">
        <v>13</v>
      </c>
      <c r="C548" s="4" t="s">
        <v>2145</v>
      </c>
      <c r="D548" s="1" t="s">
        <v>2146</v>
      </c>
      <c r="E548" s="1" t="s">
        <v>2147</v>
      </c>
      <c r="F548" s="4" t="s">
        <v>17</v>
      </c>
      <c r="G548" s="1" t="s">
        <v>18</v>
      </c>
      <c r="H548" s="1" t="s">
        <v>19</v>
      </c>
      <c r="I548" s="1" t="s">
        <v>20</v>
      </c>
      <c r="J548" s="1" t="s">
        <v>2148</v>
      </c>
      <c r="K548" s="1" t="s">
        <v>22</v>
      </c>
      <c r="L548" s="1" t="str">
        <f>HYPERLINK("https://files.afu.se/Downloads/Transcripts/0%20-%20Government/USA%20-%20NASA%20Astrobiology/2017 09 01 - NASA Astrobiology - Ask An Astrobiologist  Submersibles in Space with Dr. Darlene Lim_IntTqDpqmis - transcript (automated).pdf","Transcript Link")</f>
        <v>Transcript Link</v>
      </c>
      <c r="M548" s="2" t="str">
        <f>HYPERLINK("https://files.afu.se/Downloads/Transcripts/0%20-%20Government/USA%20-%20NASA%20Astrobiology/2017 09 01 - NASA Astrobiology - Ask An Astrobiologist  Submersibles in Space with Dr. Darlene Lim_IntTqDpqmis - transcript (automated).pdf","Transcript Link")</f>
        <v>Transcript Link</v>
      </c>
    </row>
    <row r="549" ht="240" spans="1:13">
      <c r="A549" s="1" t="s">
        <v>2149</v>
      </c>
      <c r="B549" s="1" t="s">
        <v>13</v>
      </c>
      <c r="C549" s="4" t="s">
        <v>2150</v>
      </c>
      <c r="D549" s="1" t="s">
        <v>2151</v>
      </c>
      <c r="E549" s="1" t="s">
        <v>2152</v>
      </c>
      <c r="F549" s="4" t="s">
        <v>17</v>
      </c>
      <c r="G549" s="1" t="s">
        <v>18</v>
      </c>
      <c r="H549" s="1" t="s">
        <v>19</v>
      </c>
      <c r="I549" s="1" t="s">
        <v>20</v>
      </c>
      <c r="J549" s="1" t="s">
        <v>2153</v>
      </c>
      <c r="K549" s="1" t="s">
        <v>22</v>
      </c>
      <c r="L549" s="1" t="str">
        <f>HYPERLINK("https://files.afu.se/Downloads/Transcripts/0%20-%20Government/USA%20-%20NASA%20Astrobiology/2017 07 14 - NASA Astrobiology - Ask An Astrobiologist  Water, Rocks, and the Potential for Life with Dr. Alexis Templeton_fg9IqaEgrp0 - transcript (automated).pdf","Transcript Link")</f>
        <v>Transcript Link</v>
      </c>
      <c r="M549" s="2" t="str">
        <f>HYPERLINK("https://files.afu.se/Downloads/Transcripts/0%20-%20Government/USA%20-%20NASA%20Astrobiology/2017 07 14 - NASA Astrobiology - Ask An Astrobiologist  Water, Rocks, and the Potential for Life with Dr. Alexis Templeton_fg9IqaEgrp0 - transcript (automated).pdf","Transcript Link")</f>
        <v>Transcript Link</v>
      </c>
    </row>
    <row r="550" ht="270" spans="1:13">
      <c r="A550" s="1" t="s">
        <v>2154</v>
      </c>
      <c r="B550" s="1" t="s">
        <v>13</v>
      </c>
      <c r="C550" s="4" t="s">
        <v>2155</v>
      </c>
      <c r="D550" s="1" t="s">
        <v>2156</v>
      </c>
      <c r="E550" s="1" t="s">
        <v>2157</v>
      </c>
      <c r="F550" s="4" t="s">
        <v>17</v>
      </c>
      <c r="G550" s="1" t="s">
        <v>18</v>
      </c>
      <c r="H550" s="1" t="s">
        <v>19</v>
      </c>
      <c r="I550" s="1" t="s">
        <v>20</v>
      </c>
      <c r="J550" s="1" t="s">
        <v>2158</v>
      </c>
      <c r="K550" s="1" t="s">
        <v>22</v>
      </c>
      <c r="L550" s="1" t="str">
        <f>HYPERLINK("https://files.afu.se/Downloads/Transcripts/0%20-%20Government/USA%20-%20NASA%20Astrobiology/2017 06 15 - NASA Astrobiology - AbGradCon 2017 - Day 2 - Bradley Burcar_OqbtenSf_K4 - transcript (automated).pdf","Transcript Link")</f>
        <v>Transcript Link</v>
      </c>
      <c r="M550" s="2" t="str">
        <f>HYPERLINK("https://files.afu.se/Downloads/Transcripts/0%20-%20Government/USA%20-%20NASA%20Astrobiology/2017 06 15 - NASA Astrobiology - AbGradCon 2017 - Day 2 - Bradley Burcar_OqbtenSf_K4 - transcript (automated).pdf","Transcript Link")</f>
        <v>Transcript Link</v>
      </c>
    </row>
    <row r="551" ht="270" spans="1:13">
      <c r="A551" s="1" t="s">
        <v>2154</v>
      </c>
      <c r="B551" s="1" t="s">
        <v>13</v>
      </c>
      <c r="C551" s="4" t="s">
        <v>2159</v>
      </c>
      <c r="D551" s="1" t="s">
        <v>2160</v>
      </c>
      <c r="E551" s="1" t="s">
        <v>2161</v>
      </c>
      <c r="F551" s="4" t="s">
        <v>17</v>
      </c>
      <c r="G551" s="1" t="s">
        <v>18</v>
      </c>
      <c r="H551" s="1" t="s">
        <v>19</v>
      </c>
      <c r="I551" s="1" t="s">
        <v>20</v>
      </c>
      <c r="J551" s="1" t="s">
        <v>2162</v>
      </c>
      <c r="K551" s="1" t="s">
        <v>22</v>
      </c>
      <c r="L551" s="1" t="str">
        <f>HYPERLINK("https://files.afu.se/Downloads/Transcripts/0%20-%20Government/USA%20-%20NASA%20Astrobiology/2017 06 15 - NASA Astrobiology - AbGradCon 2017 - Day 2 - Shreyas Vissapragada_SSNONC1d7uU - transcript (automated).pdf","Transcript Link")</f>
        <v>Transcript Link</v>
      </c>
      <c r="M551" s="2" t="str">
        <f>HYPERLINK("https://files.afu.se/Downloads/Transcripts/0%20-%20Government/USA%20-%20NASA%20Astrobiology/2017 06 15 - NASA Astrobiology - AbGradCon 2017 - Day 2 - Shreyas Vissapragada_SSNONC1d7uU - transcript (automated).pdf","Transcript Link")</f>
        <v>Transcript Link</v>
      </c>
    </row>
    <row r="552" ht="270" spans="1:13">
      <c r="A552" s="1" t="s">
        <v>2154</v>
      </c>
      <c r="B552" s="1" t="s">
        <v>13</v>
      </c>
      <c r="C552" s="4" t="s">
        <v>2163</v>
      </c>
      <c r="D552" s="1" t="s">
        <v>2164</v>
      </c>
      <c r="E552" s="1" t="s">
        <v>2165</v>
      </c>
      <c r="F552" s="4" t="s">
        <v>17</v>
      </c>
      <c r="G552" s="1" t="s">
        <v>18</v>
      </c>
      <c r="H552" s="1" t="s">
        <v>19</v>
      </c>
      <c r="I552" s="1" t="s">
        <v>20</v>
      </c>
      <c r="J552" s="1" t="s">
        <v>2166</v>
      </c>
      <c r="K552" s="1" t="s">
        <v>22</v>
      </c>
      <c r="L552" s="1" t="str">
        <f>HYPERLINK("https://files.afu.se/Downloads/Transcripts/0%20-%20Government/USA%20-%20NASA%20Astrobiology/2017 06 15 - NASA Astrobiology - AbGradCon 2017 - Day 1 - Proposal Writing Retreat_UsoNZ00SNfw - transcript (automated).pdf","Transcript Link")</f>
        <v>Transcript Link</v>
      </c>
      <c r="M552" s="2" t="str">
        <f>HYPERLINK("https://files.afu.se/Downloads/Transcripts/0%20-%20Government/USA%20-%20NASA%20Astrobiology/2017 06 15 - NASA Astrobiology - AbGradCon 2017 - Day 1 - Proposal Writing Retreat_UsoNZ00SNfw - transcript (automated).pdf","Transcript Link")</f>
        <v>Transcript Link</v>
      </c>
    </row>
    <row r="553" ht="270" spans="1:13">
      <c r="A553" s="1" t="s">
        <v>2154</v>
      </c>
      <c r="B553" s="1" t="s">
        <v>13</v>
      </c>
      <c r="C553" s="4" t="s">
        <v>2167</v>
      </c>
      <c r="D553" s="1" t="s">
        <v>2168</v>
      </c>
      <c r="E553" s="1" t="s">
        <v>2169</v>
      </c>
      <c r="F553" s="4" t="s">
        <v>17</v>
      </c>
      <c r="G553" s="1" t="s">
        <v>18</v>
      </c>
      <c r="H553" s="1" t="s">
        <v>19</v>
      </c>
      <c r="I553" s="1" t="s">
        <v>20</v>
      </c>
      <c r="J553" s="1" t="s">
        <v>2170</v>
      </c>
      <c r="K553" s="1" t="s">
        <v>22</v>
      </c>
      <c r="L553" s="1" t="str">
        <f>HYPERLINK("https://files.afu.se/Downloads/Transcripts/0%20-%20Government/USA%20-%20NASA%20Astrobiology/2017 06 15 - NASA Astrobiology - AbGradCon 2017 - Day 1 - Danny Barringer_tTqQMIe8Xns - transcript (automated).pdf","Transcript Link")</f>
        <v>Transcript Link</v>
      </c>
      <c r="M553" s="2" t="str">
        <f>HYPERLINK("https://files.afu.se/Downloads/Transcripts/0%20-%20Government/USA%20-%20NASA%20Astrobiology/2017 06 15 - NASA Astrobiology - AbGradCon 2017 - Day 1 - Danny Barringer_tTqQMIe8Xns - transcript (automated).pdf","Transcript Link")</f>
        <v>Transcript Link</v>
      </c>
    </row>
    <row r="554" ht="330" spans="1:13">
      <c r="A554" s="1" t="s">
        <v>2154</v>
      </c>
      <c r="B554" s="1" t="s">
        <v>13</v>
      </c>
      <c r="C554" s="4" t="s">
        <v>2171</v>
      </c>
      <c r="D554" s="1" t="s">
        <v>2172</v>
      </c>
      <c r="E554" s="1" t="s">
        <v>2173</v>
      </c>
      <c r="F554" s="4" t="s">
        <v>17</v>
      </c>
      <c r="G554" s="1" t="s">
        <v>18</v>
      </c>
      <c r="H554" s="1" t="s">
        <v>19</v>
      </c>
      <c r="I554" s="1" t="s">
        <v>20</v>
      </c>
      <c r="J554" s="1" t="s">
        <v>2174</v>
      </c>
      <c r="K554" s="1" t="s">
        <v>22</v>
      </c>
      <c r="L554" s="1" t="str">
        <f>HYPERLINK("https://files.afu.se/Downloads/Transcripts/0%20-%20Government/USA%20-%20NASA%20Astrobiology/2017 06 15 - NASA Astrobiology - AbGradCon 2017 - Day 2 - Brandon Carroll_yfYofAJIg4g - transcript (automated).pdf","Transcript Link")</f>
        <v>Transcript Link</v>
      </c>
      <c r="M554" s="2" t="str">
        <f>HYPERLINK("https://files.afu.se/Downloads/Transcripts/0%20-%20Government/USA%20-%20NASA%20Astrobiology/2017 06 15 - NASA Astrobiology - AbGradCon 2017 - Day 2 - Brandon Carroll_yfYofAJIg4g - transcript (automated).pdf","Transcript Link")</f>
        <v>Transcript Link</v>
      </c>
    </row>
    <row r="555" ht="285" spans="1:13">
      <c r="A555" s="1" t="s">
        <v>2154</v>
      </c>
      <c r="B555" s="1" t="s">
        <v>13</v>
      </c>
      <c r="C555" s="4" t="s">
        <v>2175</v>
      </c>
      <c r="D555" s="1" t="s">
        <v>2176</v>
      </c>
      <c r="E555" s="1" t="s">
        <v>2177</v>
      </c>
      <c r="F555" s="4" t="s">
        <v>17</v>
      </c>
      <c r="G555" s="1" t="s">
        <v>18</v>
      </c>
      <c r="H555" s="1" t="s">
        <v>19</v>
      </c>
      <c r="I555" s="1" t="s">
        <v>20</v>
      </c>
      <c r="J555" s="1" t="s">
        <v>2178</v>
      </c>
      <c r="K555" s="1" t="s">
        <v>22</v>
      </c>
      <c r="L555" s="1" t="str">
        <f>HYPERLINK("https://files.afu.se/Downloads/Transcripts/0%20-%20Government/USA%20-%20NASA%20Astrobiology/2017 06 15 - NASA Astrobiology - AbGradCon 2017 - Day 1 - Ryan Loomis_5Q-EY2OgbJk - transcript (automated).pdf","Transcript Link")</f>
        <v>Transcript Link</v>
      </c>
      <c r="M555" s="2" t="str">
        <f>HYPERLINK("https://files.afu.se/Downloads/Transcripts/0%20-%20Government/USA%20-%20NASA%20Astrobiology/2017 06 15 - NASA Astrobiology - AbGradCon 2017 - Day 1 - Ryan Loomis_5Q-EY2OgbJk - transcript (automated).pdf","Transcript Link")</f>
        <v>Transcript Link</v>
      </c>
    </row>
    <row r="556" ht="300" spans="1:13">
      <c r="A556" s="1" t="s">
        <v>2154</v>
      </c>
      <c r="B556" s="1" t="s">
        <v>13</v>
      </c>
      <c r="C556" s="4" t="s">
        <v>2179</v>
      </c>
      <c r="D556" s="1" t="s">
        <v>2180</v>
      </c>
      <c r="E556" s="1" t="s">
        <v>2181</v>
      </c>
      <c r="F556" s="4" t="s">
        <v>17</v>
      </c>
      <c r="G556" s="1" t="s">
        <v>18</v>
      </c>
      <c r="H556" s="1" t="s">
        <v>19</v>
      </c>
      <c r="I556" s="1" t="s">
        <v>20</v>
      </c>
      <c r="J556" s="1" t="s">
        <v>2182</v>
      </c>
      <c r="K556" s="1" t="s">
        <v>22</v>
      </c>
      <c r="L556" s="1" t="str">
        <f>HYPERLINK("https://files.afu.se/Downloads/Transcripts/0%20-%20Government/USA%20-%20NASA%20Astrobiology/2017 06 15 - NASA Astrobiology - AbGradCon 2017 - Day 2 - Fanny Vazart_JD9UDLnm6E8 - transcript (automated).pdf","Transcript Link")</f>
        <v>Transcript Link</v>
      </c>
      <c r="M556" s="2" t="str">
        <f>HYPERLINK("https://files.afu.se/Downloads/Transcripts/0%20-%20Government/USA%20-%20NASA%20Astrobiology/2017 06 15 - NASA Astrobiology - AbGradCon 2017 - Day 2 - Fanny Vazart_JD9UDLnm6E8 - transcript (automated).pdf","Transcript Link")</f>
        <v>Transcript Link</v>
      </c>
    </row>
    <row r="557" ht="270" spans="1:13">
      <c r="A557" s="1" t="s">
        <v>2154</v>
      </c>
      <c r="B557" s="1" t="s">
        <v>13</v>
      </c>
      <c r="C557" s="4" t="s">
        <v>2183</v>
      </c>
      <c r="D557" s="1" t="s">
        <v>2184</v>
      </c>
      <c r="E557" s="1" t="s">
        <v>2185</v>
      </c>
      <c r="F557" s="4" t="s">
        <v>17</v>
      </c>
      <c r="G557" s="1" t="s">
        <v>18</v>
      </c>
      <c r="H557" s="1" t="s">
        <v>19</v>
      </c>
      <c r="I557" s="1" t="s">
        <v>20</v>
      </c>
      <c r="J557" s="1" t="s">
        <v>2186</v>
      </c>
      <c r="K557" s="1" t="s">
        <v>22</v>
      </c>
      <c r="L557" s="1" t="str">
        <f>HYPERLINK("https://files.afu.se/Downloads/Transcripts/0%20-%20Government/USA%20-%20NASA%20Astrobiology/2017 06 15 - NASA Astrobiology - AbGradCon 2017 - Day 1 - Thea Kozakis_LKJZyQUh4JI - transcript (automated).pdf","Transcript Link")</f>
        <v>Transcript Link</v>
      </c>
      <c r="M557" s="2" t="str">
        <f>HYPERLINK("https://files.afu.se/Downloads/Transcripts/0%20-%20Government/USA%20-%20NASA%20Astrobiology/2017 06 15 - NASA Astrobiology - AbGradCon 2017 - Day 1 - Thea Kozakis_LKJZyQUh4JI - transcript (automated).pdf","Transcript Link")</f>
        <v>Transcript Link</v>
      </c>
    </row>
    <row r="558" ht="285" spans="1:13">
      <c r="A558" s="1" t="s">
        <v>2154</v>
      </c>
      <c r="B558" s="1" t="s">
        <v>13</v>
      </c>
      <c r="C558" s="4" t="s">
        <v>2187</v>
      </c>
      <c r="D558" s="1" t="s">
        <v>2188</v>
      </c>
      <c r="E558" s="1" t="s">
        <v>2189</v>
      </c>
      <c r="F558" s="4" t="s">
        <v>17</v>
      </c>
      <c r="G558" s="1" t="s">
        <v>18</v>
      </c>
      <c r="H558" s="1" t="s">
        <v>19</v>
      </c>
      <c r="I558" s="1" t="s">
        <v>20</v>
      </c>
      <c r="J558" s="1" t="s">
        <v>2190</v>
      </c>
      <c r="K558" s="1" t="s">
        <v>22</v>
      </c>
      <c r="L558" s="1" t="str">
        <f>HYPERLINK("https://files.afu.se/Downloads/Transcripts/0%20-%20Government/USA%20-%20NASA%20Astrobiology/2017 06 15 - NASA Astrobiology - AbGradCon 2017 - Day 2 - Christopher Shingledecker_LadfBTJSNRM - transcript (automated).pdf","Transcript Link")</f>
        <v>Transcript Link</v>
      </c>
      <c r="M558" s="2" t="str">
        <f>HYPERLINK("https://files.afu.se/Downloads/Transcripts/0%20-%20Government/USA%20-%20NASA%20Astrobiology/2017 06 15 - NASA Astrobiology - AbGradCon 2017 - Day 2 - Christopher Shingledecker_LadfBTJSNRM - transcript (automated).pdf","Transcript Link")</f>
        <v>Transcript Link</v>
      </c>
    </row>
    <row r="559" ht="285" spans="1:13">
      <c r="A559" s="1" t="s">
        <v>2154</v>
      </c>
      <c r="B559" s="1" t="s">
        <v>13</v>
      </c>
      <c r="C559" s="4" t="s">
        <v>2191</v>
      </c>
      <c r="D559" s="1" t="s">
        <v>2192</v>
      </c>
      <c r="E559" s="1" t="s">
        <v>2193</v>
      </c>
      <c r="F559" s="4" t="s">
        <v>17</v>
      </c>
      <c r="G559" s="1" t="s">
        <v>18</v>
      </c>
      <c r="H559" s="1" t="s">
        <v>19</v>
      </c>
      <c r="I559" s="1" t="s">
        <v>20</v>
      </c>
      <c r="J559" s="1" t="s">
        <v>2194</v>
      </c>
      <c r="K559" s="1" t="s">
        <v>22</v>
      </c>
      <c r="L559" s="1" t="str">
        <f>HYPERLINK("https://files.afu.se/Downloads/Transcripts/0%20-%20Government/USA%20-%20NASA%20Astrobiology/2017 06 15 - NASA Astrobiology - AbGradCon 2017 - Day 2 - Ilsa Cooke_l4UoSTInSPQ - transcript (automated).pdf","Transcript Link")</f>
        <v>Transcript Link</v>
      </c>
      <c r="M559" s="2" t="str">
        <f>HYPERLINK("https://files.afu.se/Downloads/Transcripts/0%20-%20Government/USA%20-%20NASA%20Astrobiology/2017 06 15 - NASA Astrobiology - AbGradCon 2017 - Day 2 - Ilsa Cooke_l4UoSTInSPQ - transcript (automated).pdf","Transcript Link")</f>
        <v>Transcript Link</v>
      </c>
    </row>
    <row r="560" ht="285" spans="1:13">
      <c r="A560" s="1" t="s">
        <v>2154</v>
      </c>
      <c r="B560" s="1" t="s">
        <v>13</v>
      </c>
      <c r="C560" s="4" t="s">
        <v>2195</v>
      </c>
      <c r="D560" s="1" t="s">
        <v>2196</v>
      </c>
      <c r="E560" s="1" t="s">
        <v>2197</v>
      </c>
      <c r="F560" s="4" t="s">
        <v>17</v>
      </c>
      <c r="G560" s="1" t="s">
        <v>18</v>
      </c>
      <c r="H560" s="1" t="s">
        <v>19</v>
      </c>
      <c r="I560" s="1" t="s">
        <v>20</v>
      </c>
      <c r="J560" s="1" t="s">
        <v>2198</v>
      </c>
      <c r="K560" s="1" t="s">
        <v>22</v>
      </c>
      <c r="L560" s="1" t="str">
        <f>HYPERLINK("https://files.afu.se/Downloads/Transcripts/0%20-%20Government/USA%20-%20NASA%20Astrobiology/2017 06 15 - NASA Astrobiology - AbGradCon 2017 - Day 1 - Scott Suriano_w8CdTc2o_YQ - transcript (automated).pdf","Transcript Link")</f>
        <v>Transcript Link</v>
      </c>
      <c r="M560" s="2" t="str">
        <f>HYPERLINK("https://files.afu.se/Downloads/Transcripts/0%20-%20Government/USA%20-%20NASA%20Astrobiology/2017 06 15 - NASA Astrobiology - AbGradCon 2017 - Day 1 - Scott Suriano_w8CdTc2o_YQ - transcript (automated).pdf","Transcript Link")</f>
        <v>Transcript Link</v>
      </c>
    </row>
    <row r="561" ht="285" spans="1:13">
      <c r="A561" s="1" t="s">
        <v>2154</v>
      </c>
      <c r="B561" s="1" t="s">
        <v>13</v>
      </c>
      <c r="C561" s="4" t="s">
        <v>2199</v>
      </c>
      <c r="D561" s="1" t="s">
        <v>2200</v>
      </c>
      <c r="E561" s="1" t="s">
        <v>2201</v>
      </c>
      <c r="F561" s="4" t="s">
        <v>17</v>
      </c>
      <c r="G561" s="1" t="s">
        <v>18</v>
      </c>
      <c r="H561" s="1" t="s">
        <v>19</v>
      </c>
      <c r="I561" s="1" t="s">
        <v>20</v>
      </c>
      <c r="J561" s="1" t="s">
        <v>2202</v>
      </c>
      <c r="K561" s="1" t="s">
        <v>22</v>
      </c>
      <c r="L561" s="1" t="str">
        <f>HYPERLINK("https://files.afu.se/Downloads/Transcripts/0%20-%20Government/USA%20-%20NASA%20Astrobiology/2017 06 15 - NASA Astrobiology - AbGradCon 2017 - Day 1 - Sonny Harman_gSuKjQJk9BY - transcript (automated).pdf","Transcript Link")</f>
        <v>Transcript Link</v>
      </c>
      <c r="M561" s="2" t="str">
        <f>HYPERLINK("https://files.afu.se/Downloads/Transcripts/0%20-%20Government/USA%20-%20NASA%20Astrobiology/2017 06 15 - NASA Astrobiology - AbGradCon 2017 - Day 1 - Sonny Harman_gSuKjQJk9BY - transcript (automated).pdf","Transcript Link")</f>
        <v>Transcript Link</v>
      </c>
    </row>
    <row r="562" ht="285" spans="1:13">
      <c r="A562" s="1" t="s">
        <v>2154</v>
      </c>
      <c r="B562" s="1" t="s">
        <v>13</v>
      </c>
      <c r="C562" s="4" t="s">
        <v>2203</v>
      </c>
      <c r="D562" s="1" t="s">
        <v>2204</v>
      </c>
      <c r="E562" s="1" t="s">
        <v>2205</v>
      </c>
      <c r="F562" s="4" t="s">
        <v>17</v>
      </c>
      <c r="G562" s="1" t="s">
        <v>18</v>
      </c>
      <c r="H562" s="1" t="s">
        <v>19</v>
      </c>
      <c r="I562" s="1" t="s">
        <v>20</v>
      </c>
      <c r="J562" s="1" t="s">
        <v>2206</v>
      </c>
      <c r="K562" s="1" t="s">
        <v>22</v>
      </c>
      <c r="L562" s="1" t="str">
        <f>HYPERLINK("https://files.afu.se/Downloads/Transcripts/0%20-%20Government/USA%20-%20NASA%20Astrobiology/2017 06 15 - NASA Astrobiology - AbGradCon 2017 - Day 2 - Mickael Baque_QGmw1Xsh-SE - transcript (automated).pdf","Transcript Link")</f>
        <v>Transcript Link</v>
      </c>
      <c r="M562" s="2" t="str">
        <f>HYPERLINK("https://files.afu.se/Downloads/Transcripts/0%20-%20Government/USA%20-%20NASA%20Astrobiology/2017 06 15 - NASA Astrobiology - AbGradCon 2017 - Day 2 - Mickael Baque_QGmw1Xsh-SE - transcript (automated).pdf","Transcript Link")</f>
        <v>Transcript Link</v>
      </c>
    </row>
    <row r="563" ht="345" spans="1:13">
      <c r="A563" s="1" t="s">
        <v>2154</v>
      </c>
      <c r="B563" s="1" t="s">
        <v>13</v>
      </c>
      <c r="C563" s="4" t="s">
        <v>2207</v>
      </c>
      <c r="D563" s="1" t="s">
        <v>2208</v>
      </c>
      <c r="E563" s="1" t="s">
        <v>2209</v>
      </c>
      <c r="F563" s="4" t="s">
        <v>17</v>
      </c>
      <c r="G563" s="1" t="s">
        <v>18</v>
      </c>
      <c r="H563" s="1" t="s">
        <v>19</v>
      </c>
      <c r="I563" s="1" t="s">
        <v>20</v>
      </c>
      <c r="J563" s="1" t="s">
        <v>2210</v>
      </c>
      <c r="K563" s="1" t="s">
        <v>22</v>
      </c>
      <c r="L563" s="1" t="str">
        <f>HYPERLINK("https://files.afu.se/Downloads/Transcripts/0%20-%20Government/USA%20-%20NASA%20Astrobiology/2017 06 15 - NASA Astrobiology - AbGradCon 2017 - Day 2 - Career Panel_3gXBJovO0lU - transcript (automated).pdf","Transcript Link")</f>
        <v>Transcript Link</v>
      </c>
      <c r="M563" s="2" t="str">
        <f>HYPERLINK("https://files.afu.se/Downloads/Transcripts/0%20-%20Government/USA%20-%20NASA%20Astrobiology/2017 06 15 - NASA Astrobiology - AbGradCon 2017 - Day 2 - Career Panel_3gXBJovO0lU - transcript (automated).pdf","Transcript Link")</f>
        <v>Transcript Link</v>
      </c>
    </row>
    <row r="564" ht="270" spans="1:13">
      <c r="A564" s="1" t="s">
        <v>2154</v>
      </c>
      <c r="B564" s="1" t="s">
        <v>13</v>
      </c>
      <c r="C564" s="4" t="s">
        <v>2211</v>
      </c>
      <c r="D564" s="1" t="s">
        <v>2212</v>
      </c>
      <c r="E564" s="1" t="s">
        <v>2213</v>
      </c>
      <c r="F564" s="4" t="s">
        <v>17</v>
      </c>
      <c r="G564" s="1" t="s">
        <v>18</v>
      </c>
      <c r="H564" s="1" t="s">
        <v>19</v>
      </c>
      <c r="I564" s="1" t="s">
        <v>20</v>
      </c>
      <c r="J564" s="1" t="s">
        <v>2214</v>
      </c>
      <c r="K564" s="1" t="s">
        <v>22</v>
      </c>
      <c r="L564" s="1" t="str">
        <f>HYPERLINK("https://files.afu.se/Downloads/Transcripts/0%20-%20Government/USA%20-%20NASA%20Astrobiology/2017 06 15 - NASA Astrobiology - AbGradCon 2017 - Day 2 - Jonathan Tan_eYXMMHeXLWM - transcript (automated).pdf","Transcript Link")</f>
        <v>Transcript Link</v>
      </c>
      <c r="M564" s="2" t="str">
        <f>HYPERLINK("https://files.afu.se/Downloads/Transcripts/0%20-%20Government/USA%20-%20NASA%20Astrobiology/2017 06 15 - NASA Astrobiology - AbGradCon 2017 - Day 2 - Jonathan Tan_eYXMMHeXLWM - transcript (automated).pdf","Transcript Link")</f>
        <v>Transcript Link</v>
      </c>
    </row>
    <row r="565" ht="285" spans="1:13">
      <c r="A565" s="1" t="s">
        <v>2154</v>
      </c>
      <c r="B565" s="1" t="s">
        <v>13</v>
      </c>
      <c r="C565" s="4" t="s">
        <v>2215</v>
      </c>
      <c r="D565" s="1" t="s">
        <v>2216</v>
      </c>
      <c r="E565" s="1" t="s">
        <v>2217</v>
      </c>
      <c r="F565" s="4" t="s">
        <v>17</v>
      </c>
      <c r="G565" s="1" t="s">
        <v>18</v>
      </c>
      <c r="H565" s="1" t="s">
        <v>19</v>
      </c>
      <c r="I565" s="1" t="s">
        <v>20</v>
      </c>
      <c r="J565" s="1" t="s">
        <v>2218</v>
      </c>
      <c r="K565" s="1" t="s">
        <v>22</v>
      </c>
      <c r="L565" s="1" t="str">
        <f>HYPERLINK("https://files.afu.se/Downloads/Transcripts/0%20-%20Government/USA%20-%20NASA%20Astrobiology/2017 06 15 - NASA Astrobiology - AbGradCon 2017 - Day 2 - Keyron Hickman-Lewis_rABX3IoNZSI - transcript (automated).pdf","Transcript Link")</f>
        <v>Transcript Link</v>
      </c>
      <c r="M565" s="2" t="str">
        <f>HYPERLINK("https://files.afu.se/Downloads/Transcripts/0%20-%20Government/USA%20-%20NASA%20Astrobiology/2017 06 15 - NASA Astrobiology - AbGradCon 2017 - Day 2 - Keyron Hickman-Lewis_rABX3IoNZSI - transcript (automated).pdf","Transcript Link")</f>
        <v>Transcript Link</v>
      </c>
    </row>
    <row r="566" ht="270" spans="1:13">
      <c r="A566" s="1" t="s">
        <v>2154</v>
      </c>
      <c r="B566" s="1" t="s">
        <v>13</v>
      </c>
      <c r="C566" s="4" t="s">
        <v>2219</v>
      </c>
      <c r="D566" s="1" t="s">
        <v>2220</v>
      </c>
      <c r="E566" s="1" t="s">
        <v>2221</v>
      </c>
      <c r="F566" s="4" t="s">
        <v>17</v>
      </c>
      <c r="G566" s="1" t="s">
        <v>18</v>
      </c>
      <c r="H566" s="1" t="s">
        <v>19</v>
      </c>
      <c r="I566" s="1" t="s">
        <v>20</v>
      </c>
      <c r="J566" s="1" t="s">
        <v>2222</v>
      </c>
      <c r="K566" s="1" t="s">
        <v>22</v>
      </c>
      <c r="L566" s="1" t="str">
        <f>HYPERLINK("https://files.afu.se/Downloads/Transcripts/0%20-%20Government/USA%20-%20NASA%20Astrobiology/2017 06 15 - NASA Astrobiology - AbGradCon 2017 - Day 2 - Nicholas Kovacs_FKvyR4HPFNI - transcript (automated).pdf","Transcript Link")</f>
        <v>Transcript Link</v>
      </c>
      <c r="M566" s="2" t="str">
        <f>HYPERLINK("https://files.afu.se/Downloads/Transcripts/0%20-%20Government/USA%20-%20NASA%20Astrobiology/2017 06 15 - NASA Astrobiology - AbGradCon 2017 - Day 2 - Nicholas Kovacs_FKvyR4HPFNI - transcript (automated).pdf","Transcript Link")</f>
        <v>Transcript Link</v>
      </c>
    </row>
    <row r="567" ht="270" spans="1:13">
      <c r="A567" s="1" t="s">
        <v>2154</v>
      </c>
      <c r="B567" s="1" t="s">
        <v>13</v>
      </c>
      <c r="C567" s="4" t="s">
        <v>2223</v>
      </c>
      <c r="D567" s="1" t="s">
        <v>2224</v>
      </c>
      <c r="E567" s="1" t="s">
        <v>2225</v>
      </c>
      <c r="F567" s="4" t="s">
        <v>17</v>
      </c>
      <c r="G567" s="1" t="s">
        <v>18</v>
      </c>
      <c r="H567" s="1" t="s">
        <v>19</v>
      </c>
      <c r="I567" s="1" t="s">
        <v>20</v>
      </c>
      <c r="J567" s="1" t="s">
        <v>2226</v>
      </c>
      <c r="K567" s="1" t="s">
        <v>22</v>
      </c>
      <c r="L567" s="1" t="str">
        <f>HYPERLINK("https://files.afu.se/Downloads/Transcripts/0%20-%20Government/USA%20-%20NASA%20Astrobiology/2017 06 15 - NASA Astrobiology - AbGradCon 2017 - Day 2 - Tony Jia_kn7FdUCtwTg - transcript (automated).pdf","Transcript Link")</f>
        <v>Transcript Link</v>
      </c>
      <c r="M567" s="2" t="str">
        <f>HYPERLINK("https://files.afu.se/Downloads/Transcripts/0%20-%20Government/USA%20-%20NASA%20Astrobiology/2017 06 15 - NASA Astrobiology - AbGradCon 2017 - Day 2 - Tony Jia_kn7FdUCtwTg - transcript (automated).pdf","Transcript Link")</f>
        <v>Transcript Link</v>
      </c>
    </row>
    <row r="568" ht="285" spans="1:13">
      <c r="A568" s="1" t="s">
        <v>2154</v>
      </c>
      <c r="B568" s="1" t="s">
        <v>13</v>
      </c>
      <c r="C568" s="4" t="s">
        <v>2227</v>
      </c>
      <c r="D568" s="1" t="s">
        <v>2228</v>
      </c>
      <c r="E568" s="1" t="s">
        <v>2229</v>
      </c>
      <c r="F568" s="4" t="s">
        <v>17</v>
      </c>
      <c r="G568" s="1" t="s">
        <v>18</v>
      </c>
      <c r="H568" s="1" t="s">
        <v>19</v>
      </c>
      <c r="I568" s="1" t="s">
        <v>20</v>
      </c>
      <c r="J568" s="1" t="s">
        <v>2230</v>
      </c>
      <c r="K568" s="1" t="s">
        <v>22</v>
      </c>
      <c r="L568" s="1" t="str">
        <f>HYPERLINK("https://files.afu.se/Downloads/Transcripts/0%20-%20Government/USA%20-%20NASA%20Astrobiology/2017 06 15 - NASA Astrobiology - AbGradCon 2017 - Day 2 - Emilio Enriquez_mOgnwuse7fg - transcript (automated).pdf","Transcript Link")</f>
        <v>Transcript Link</v>
      </c>
      <c r="M568" s="2" t="str">
        <f>HYPERLINK("https://files.afu.se/Downloads/Transcripts/0%20-%20Government/USA%20-%20NASA%20Astrobiology/2017 06 15 - NASA Astrobiology - AbGradCon 2017 - Day 2 - Emilio Enriquez_mOgnwuse7fg - transcript (automated).pdf","Transcript Link")</f>
        <v>Transcript Link</v>
      </c>
    </row>
    <row r="569" ht="300" spans="1:13">
      <c r="A569" s="1" t="s">
        <v>2154</v>
      </c>
      <c r="B569" s="1" t="s">
        <v>13</v>
      </c>
      <c r="C569" s="4" t="s">
        <v>2231</v>
      </c>
      <c r="D569" s="1" t="s">
        <v>2232</v>
      </c>
      <c r="E569" s="1" t="s">
        <v>2233</v>
      </c>
      <c r="F569" s="4" t="s">
        <v>17</v>
      </c>
      <c r="G569" s="1" t="s">
        <v>18</v>
      </c>
      <c r="H569" s="1" t="s">
        <v>19</v>
      </c>
      <c r="I569" s="1" t="s">
        <v>20</v>
      </c>
      <c r="J569" s="1" t="s">
        <v>2234</v>
      </c>
      <c r="K569" s="1" t="s">
        <v>22</v>
      </c>
      <c r="L569" s="1" t="str">
        <f>HYPERLINK("https://files.afu.se/Downloads/Transcripts/0%20-%20Government/USA%20-%20NASA%20Astrobiology/2017 06 15 - NASA Astrobiology - AbGradCon 2017 - Day 2 - Rebecca Rapf_sGEVfWsK-P0 - transcript (automated).pdf","Transcript Link")</f>
        <v>Transcript Link</v>
      </c>
      <c r="M569" s="2" t="str">
        <f>HYPERLINK("https://files.afu.se/Downloads/Transcripts/0%20-%20Government/USA%20-%20NASA%20Astrobiology/2017 06 15 - NASA Astrobiology - AbGradCon 2017 - Day 2 - Rebecca Rapf_sGEVfWsK-P0 - transcript (automated).pdf","Transcript Link")</f>
        <v>Transcript Link</v>
      </c>
    </row>
    <row r="570" ht="270" spans="1:13">
      <c r="A570" s="1" t="s">
        <v>2154</v>
      </c>
      <c r="B570" s="1" t="s">
        <v>13</v>
      </c>
      <c r="C570" s="4" t="s">
        <v>2235</v>
      </c>
      <c r="D570" s="1" t="s">
        <v>2236</v>
      </c>
      <c r="E570" s="1" t="s">
        <v>2237</v>
      </c>
      <c r="F570" s="4" t="s">
        <v>17</v>
      </c>
      <c r="G570" s="1" t="s">
        <v>18</v>
      </c>
      <c r="H570" s="1" t="s">
        <v>19</v>
      </c>
      <c r="I570" s="1" t="s">
        <v>20</v>
      </c>
      <c r="J570" s="1" t="s">
        <v>2238</v>
      </c>
      <c r="K570" s="1" t="s">
        <v>22</v>
      </c>
      <c r="L570" s="1" t="str">
        <f>HYPERLINK("https://files.afu.se/Downloads/Transcripts/0%20-%20Government/USA%20-%20NASA%20Astrobiology/2017 06 15 - NASA Astrobiology - AbGradCon 2017 - Day 3 - Jay Kroll_9e1gqZzFM2A - transcript (automated).pdf","Transcript Link")</f>
        <v>Transcript Link</v>
      </c>
      <c r="M570" s="2" t="str">
        <f>HYPERLINK("https://files.afu.se/Downloads/Transcripts/0%20-%20Government/USA%20-%20NASA%20Astrobiology/2017 06 15 - NASA Astrobiology - AbGradCon 2017 - Day 3 - Jay Kroll_9e1gqZzFM2A - transcript (automated).pdf","Transcript Link")</f>
        <v>Transcript Link</v>
      </c>
    </row>
    <row r="571" ht="285" spans="1:13">
      <c r="A571" s="1" t="s">
        <v>2154</v>
      </c>
      <c r="B571" s="1" t="s">
        <v>13</v>
      </c>
      <c r="C571" s="4" t="s">
        <v>2239</v>
      </c>
      <c r="D571" s="1" t="s">
        <v>2240</v>
      </c>
      <c r="E571" s="1" t="s">
        <v>2241</v>
      </c>
      <c r="F571" s="4" t="s">
        <v>17</v>
      </c>
      <c r="G571" s="1" t="s">
        <v>18</v>
      </c>
      <c r="H571" s="1" t="s">
        <v>19</v>
      </c>
      <c r="I571" s="1" t="s">
        <v>20</v>
      </c>
      <c r="J571" s="1" t="s">
        <v>2242</v>
      </c>
      <c r="K571" s="1" t="s">
        <v>22</v>
      </c>
      <c r="L571" s="1" t="str">
        <f>HYPERLINK("https://files.afu.se/Downloads/Transcripts/0%20-%20Government/USA%20-%20NASA%20Astrobiology/2017 06 15 - NASA Astrobiology - AbGradCon 2017 - Day 3 - Alexander Thelen_wpzTZ8-lvFQ - transcript (automated).pdf","Transcript Link")</f>
        <v>Transcript Link</v>
      </c>
      <c r="M571" s="2" t="str">
        <f>HYPERLINK("https://files.afu.se/Downloads/Transcripts/0%20-%20Government/USA%20-%20NASA%20Astrobiology/2017 06 15 - NASA Astrobiology - AbGradCon 2017 - Day 3 - Alexander Thelen_wpzTZ8-lvFQ - transcript (automated).pdf","Transcript Link")</f>
        <v>Transcript Link</v>
      </c>
    </row>
    <row r="572" ht="285" spans="1:13">
      <c r="A572" s="1" t="s">
        <v>2154</v>
      </c>
      <c r="B572" s="1" t="s">
        <v>13</v>
      </c>
      <c r="C572" s="4" t="s">
        <v>2243</v>
      </c>
      <c r="D572" s="1" t="s">
        <v>2244</v>
      </c>
      <c r="E572" s="1" t="s">
        <v>2245</v>
      </c>
      <c r="F572" s="4" t="s">
        <v>17</v>
      </c>
      <c r="G572" s="1" t="s">
        <v>18</v>
      </c>
      <c r="H572" s="1" t="s">
        <v>19</v>
      </c>
      <c r="I572" s="1" t="s">
        <v>20</v>
      </c>
      <c r="J572" s="1" t="s">
        <v>2246</v>
      </c>
      <c r="K572" s="1" t="s">
        <v>22</v>
      </c>
      <c r="L572" s="1" t="str">
        <f>HYPERLINK("https://files.afu.se/Downloads/Transcripts/0%20-%20Government/USA%20-%20NASA%20Astrobiology/2017 06 15 - NASA Astrobiology - AbGradCon 2017 - Day 3 - Sonny Harman_IAVaaiuDU7U - transcript (automated).pdf","Transcript Link")</f>
        <v>Transcript Link</v>
      </c>
      <c r="M572" s="2" t="str">
        <f>HYPERLINK("https://files.afu.se/Downloads/Transcripts/0%20-%20Government/USA%20-%20NASA%20Astrobiology/2017 06 15 - NASA Astrobiology - AbGradCon 2017 - Day 3 - Sonny Harman_IAVaaiuDU7U - transcript (automated).pdf","Transcript Link")</f>
        <v>Transcript Link</v>
      </c>
    </row>
    <row r="573" ht="285" spans="1:13">
      <c r="A573" s="1" t="s">
        <v>2154</v>
      </c>
      <c r="B573" s="1" t="s">
        <v>13</v>
      </c>
      <c r="C573" s="4" t="s">
        <v>2247</v>
      </c>
      <c r="D573" s="1" t="s">
        <v>2248</v>
      </c>
      <c r="E573" s="1" t="s">
        <v>2249</v>
      </c>
      <c r="F573" s="4" t="s">
        <v>17</v>
      </c>
      <c r="G573" s="1" t="s">
        <v>18</v>
      </c>
      <c r="H573" s="1" t="s">
        <v>19</v>
      </c>
      <c r="I573" s="1" t="s">
        <v>20</v>
      </c>
      <c r="J573" s="1" t="s">
        <v>2250</v>
      </c>
      <c r="K573" s="1" t="s">
        <v>22</v>
      </c>
      <c r="L573" s="1" t="str">
        <f>HYPERLINK("https://files.afu.se/Downloads/Transcripts/0%20-%20Government/USA%20-%20NASA%20Astrobiology/2017 06 15 - NASA Astrobiology - AbGradCon 2017 - Day 3 - Arman Seuylemezian_U3vdhqdkFA4 - transcript (automated).pdf","Transcript Link")</f>
        <v>Transcript Link</v>
      </c>
      <c r="M573" s="2" t="str">
        <f>HYPERLINK("https://files.afu.se/Downloads/Transcripts/0%20-%20Government/USA%20-%20NASA%20Astrobiology/2017 06 15 - NASA Astrobiology - AbGradCon 2017 - Day 3 - Arman Seuylemezian_U3vdhqdkFA4 - transcript (automated).pdf","Transcript Link")</f>
        <v>Transcript Link</v>
      </c>
    </row>
    <row r="574" ht="270" spans="1:13">
      <c r="A574" s="1" t="s">
        <v>2154</v>
      </c>
      <c r="B574" s="1" t="s">
        <v>13</v>
      </c>
      <c r="C574" s="4" t="s">
        <v>2251</v>
      </c>
      <c r="D574" s="1" t="s">
        <v>2252</v>
      </c>
      <c r="E574" s="1" t="s">
        <v>2253</v>
      </c>
      <c r="F574" s="4" t="s">
        <v>17</v>
      </c>
      <c r="G574" s="1" t="s">
        <v>18</v>
      </c>
      <c r="H574" s="1" t="s">
        <v>19</v>
      </c>
      <c r="I574" s="1" t="s">
        <v>20</v>
      </c>
      <c r="J574" s="1" t="s">
        <v>2254</v>
      </c>
      <c r="K574" s="1" t="s">
        <v>22</v>
      </c>
      <c r="L574" s="1" t="str">
        <f>HYPERLINK("https://files.afu.se/Downloads/Transcripts/0%20-%20Government/USA%20-%20NASA%20Astrobiology/2017 06 15 - NASA Astrobiology - AbGradCon 2017 - Day 3 - Shana Kendall_bIepFt6j7zA - transcript (automated).pdf","Transcript Link")</f>
        <v>Transcript Link</v>
      </c>
      <c r="M574" s="2" t="str">
        <f>HYPERLINK("https://files.afu.se/Downloads/Transcripts/0%20-%20Government/USA%20-%20NASA%20Astrobiology/2017 06 15 - NASA Astrobiology - AbGradCon 2017 - Day 3 - Shana Kendall_bIepFt6j7zA - transcript (automated).pdf","Transcript Link")</f>
        <v>Transcript Link</v>
      </c>
    </row>
    <row r="575" ht="285" spans="1:13">
      <c r="A575" s="1" t="s">
        <v>2154</v>
      </c>
      <c r="B575" s="1" t="s">
        <v>13</v>
      </c>
      <c r="C575" s="4" t="s">
        <v>2255</v>
      </c>
      <c r="D575" s="1" t="s">
        <v>2256</v>
      </c>
      <c r="E575" s="1" t="s">
        <v>2257</v>
      </c>
      <c r="F575" s="4" t="s">
        <v>17</v>
      </c>
      <c r="G575" s="1" t="s">
        <v>18</v>
      </c>
      <c r="H575" s="1" t="s">
        <v>19</v>
      </c>
      <c r="I575" s="1" t="s">
        <v>20</v>
      </c>
      <c r="J575" s="1" t="s">
        <v>2258</v>
      </c>
      <c r="K575" s="1" t="s">
        <v>22</v>
      </c>
      <c r="L575" s="1" t="str">
        <f>HYPERLINK("https://files.afu.se/Downloads/Transcripts/0%20-%20Government/USA%20-%20NASA%20Astrobiology/2017 06 15 - NASA Astrobiology - AbGradCon 2017 - Day 3 - Julia McGonigle_XVZnCzqCMwc - transcript (automated).pdf","Transcript Link")</f>
        <v>Transcript Link</v>
      </c>
      <c r="M575" s="2" t="str">
        <f>HYPERLINK("https://files.afu.se/Downloads/Transcripts/0%20-%20Government/USA%20-%20NASA%20Astrobiology/2017 06 15 - NASA Astrobiology - AbGradCon 2017 - Day 3 - Julia McGonigle_XVZnCzqCMwc - transcript (automated).pdf","Transcript Link")</f>
        <v>Transcript Link</v>
      </c>
    </row>
    <row r="576" ht="300" spans="1:13">
      <c r="A576" s="1" t="s">
        <v>2154</v>
      </c>
      <c r="B576" s="1" t="s">
        <v>13</v>
      </c>
      <c r="C576" s="4" t="s">
        <v>2259</v>
      </c>
      <c r="D576" s="1" t="s">
        <v>2260</v>
      </c>
      <c r="E576" s="1" t="s">
        <v>2261</v>
      </c>
      <c r="F576" s="4" t="s">
        <v>17</v>
      </c>
      <c r="G576" s="1" t="s">
        <v>18</v>
      </c>
      <c r="H576" s="1" t="s">
        <v>19</v>
      </c>
      <c r="I576" s="1" t="s">
        <v>20</v>
      </c>
      <c r="J576" s="1" t="s">
        <v>2262</v>
      </c>
      <c r="K576" s="1" t="s">
        <v>22</v>
      </c>
      <c r="L576" s="1" t="str">
        <f>HYPERLINK("https://files.afu.se/Downloads/Transcripts/0%20-%20Government/USA%20-%20NASA%20Astrobiology/2017 06 15 - NASA Astrobiology - AbGradCon 2017 - Day 3 - Victoria Laye_dGP-loG1onY - transcript (automated).pdf","Transcript Link")</f>
        <v>Transcript Link</v>
      </c>
      <c r="M576" s="2" t="str">
        <f>HYPERLINK("https://files.afu.se/Downloads/Transcripts/0%20-%20Government/USA%20-%20NASA%20Astrobiology/2017 06 15 - NASA Astrobiology - AbGradCon 2017 - Day 3 - Victoria Laye_dGP-loG1onY - transcript (automated).pdf","Transcript Link")</f>
        <v>Transcript Link</v>
      </c>
    </row>
    <row r="577" ht="240" spans="1:13">
      <c r="A577" s="1" t="s">
        <v>2263</v>
      </c>
      <c r="B577" s="1" t="s">
        <v>13</v>
      </c>
      <c r="C577" s="4" t="s">
        <v>2264</v>
      </c>
      <c r="D577" s="1" t="s">
        <v>2265</v>
      </c>
      <c r="E577" s="1" t="s">
        <v>2266</v>
      </c>
      <c r="F577" s="4" t="s">
        <v>17</v>
      </c>
      <c r="G577" s="1" t="s">
        <v>18</v>
      </c>
      <c r="H577" s="1" t="s">
        <v>19</v>
      </c>
      <c r="I577" s="1" t="s">
        <v>20</v>
      </c>
      <c r="J577" s="1" t="s">
        <v>2267</v>
      </c>
      <c r="K577" s="1" t="s">
        <v>22</v>
      </c>
      <c r="L577" s="1" t="str">
        <f>HYPERLINK("https://files.afu.se/Downloads/Transcripts/0%20-%20Government/USA%20-%20NASA%20Astrobiology/2017 05 31 - NASA Astrobiology - Ask An Astrobiologist  Hot Springs and the Search for Life with Dr. Eric Boyd_OmDEfF8KfO0 - transcript (automated).pdf","Transcript Link")</f>
        <v>Transcript Link</v>
      </c>
      <c r="M577" s="2" t="str">
        <f>HYPERLINK("https://files.afu.se/Downloads/Transcripts/0%20-%20Government/USA%20-%20NASA%20Astrobiology/2017 05 31 - NASA Astrobiology - Ask An Astrobiologist  Hot Springs and the Search for Life with Dr. Eric Boyd_OmDEfF8KfO0 - transcript (automated).pdf","Transcript Link")</f>
        <v>Transcript Link</v>
      </c>
    </row>
    <row r="578" ht="195" spans="1:13">
      <c r="A578" s="1" t="s">
        <v>2268</v>
      </c>
      <c r="B578" s="1" t="s">
        <v>13</v>
      </c>
      <c r="C578" s="4" t="s">
        <v>2269</v>
      </c>
      <c r="D578" s="1" t="s">
        <v>2270</v>
      </c>
      <c r="E578" s="1" t="s">
        <v>2271</v>
      </c>
      <c r="F578" s="4" t="s">
        <v>17</v>
      </c>
      <c r="G578" s="1" t="s">
        <v>18</v>
      </c>
      <c r="H578" s="1" t="s">
        <v>19</v>
      </c>
      <c r="I578" s="1" t="s">
        <v>20</v>
      </c>
      <c r="J578" s="1" t="s">
        <v>2272</v>
      </c>
      <c r="K578" s="1" t="s">
        <v>22</v>
      </c>
      <c r="L578" s="1" t="str">
        <f>HYPERLINK("https://files.afu.se/Downloads/Transcripts/0%20-%20Government/USA%20-%20NASA%20Astrobiology/2017 05 12 - NASA Astrobiology - AbSciCon 2017 • Day 2 • Session 2  Magdalena Osburn_FFJRqz37JNs - transcript (automated).pdf","Transcript Link")</f>
        <v>Transcript Link</v>
      </c>
      <c r="M578" s="2" t="str">
        <f>HYPERLINK("https://files.afu.se/Downloads/Transcripts/0%20-%20Government/USA%20-%20NASA%20Astrobiology/2017 05 12 - NASA Astrobiology - AbSciCon 2017 • Day 2 • Session 2  Magdalena Osburn_FFJRqz37JNs - transcript (automated).pdf","Transcript Link")</f>
        <v>Transcript Link</v>
      </c>
    </row>
    <row r="579" ht="195" spans="1:13">
      <c r="A579" s="1" t="s">
        <v>2273</v>
      </c>
      <c r="B579" s="1" t="s">
        <v>13</v>
      </c>
      <c r="C579" s="4" t="s">
        <v>2274</v>
      </c>
      <c r="D579" s="1" t="s">
        <v>2275</v>
      </c>
      <c r="E579" s="1" t="s">
        <v>2271</v>
      </c>
      <c r="F579" s="4" t="s">
        <v>17</v>
      </c>
      <c r="G579" s="1" t="s">
        <v>18</v>
      </c>
      <c r="H579" s="1" t="s">
        <v>19</v>
      </c>
      <c r="I579" s="1" t="s">
        <v>20</v>
      </c>
      <c r="J579" s="1" t="s">
        <v>2276</v>
      </c>
      <c r="K579" s="1" t="s">
        <v>22</v>
      </c>
      <c r="L579" s="1" t="str">
        <f>HYPERLINK("https://files.afu.se/Downloads/Transcripts/0%20-%20Government/USA%20-%20NASA%20Astrobiology/2017 05 11 - NASA Astrobiology - AbSciCon 2017 • Day 5 • Session 2  Natalie Hinkel_kwaDd-wDfiQ - transcript (automated).pdf","Transcript Link")</f>
        <v>Transcript Link</v>
      </c>
      <c r="M579" s="2" t="str">
        <f>HYPERLINK("https://files.afu.se/Downloads/Transcripts/0%20-%20Government/USA%20-%20NASA%20Astrobiology/2017 05 11 - NASA Astrobiology - AbSciCon 2017 • Day 5 • Session 2  Natalie Hinkel_kwaDd-wDfiQ - transcript (automated).pdf","Transcript Link")</f>
        <v>Transcript Link</v>
      </c>
    </row>
    <row r="580" ht="195" spans="1:13">
      <c r="A580" s="1" t="s">
        <v>2273</v>
      </c>
      <c r="B580" s="1" t="s">
        <v>13</v>
      </c>
      <c r="C580" s="4" t="s">
        <v>2277</v>
      </c>
      <c r="D580" s="1" t="s">
        <v>2278</v>
      </c>
      <c r="E580" s="1" t="s">
        <v>2271</v>
      </c>
      <c r="F580" s="4" t="s">
        <v>17</v>
      </c>
      <c r="G580" s="1" t="s">
        <v>18</v>
      </c>
      <c r="H580" s="1" t="s">
        <v>19</v>
      </c>
      <c r="I580" s="1" t="s">
        <v>20</v>
      </c>
      <c r="J580" s="1" t="s">
        <v>2279</v>
      </c>
      <c r="K580" s="1" t="s">
        <v>22</v>
      </c>
      <c r="L580" s="1" t="str">
        <f>HYPERLINK("https://files.afu.se/Downloads/Transcripts/0%20-%20Government/USA%20-%20NASA%20Astrobiology/2017 05 11 - NASA Astrobiology - AbSciCon 2017 • Day 5 • Session 2  Amanda Truitt_yu1PUcfqpvQ - transcript (automated).pdf","Transcript Link")</f>
        <v>Transcript Link</v>
      </c>
      <c r="M580" s="2" t="str">
        <f>HYPERLINK("https://files.afu.se/Downloads/Transcripts/0%20-%20Government/USA%20-%20NASA%20Astrobiology/2017 05 11 - NASA Astrobiology - AbSciCon 2017 • Day 5 • Session 2  Amanda Truitt_yu1PUcfqpvQ - transcript (automated).pdf","Transcript Link")</f>
        <v>Transcript Link</v>
      </c>
    </row>
    <row r="581" ht="195" spans="1:13">
      <c r="A581" s="1" t="s">
        <v>2273</v>
      </c>
      <c r="B581" s="1" t="s">
        <v>13</v>
      </c>
      <c r="C581" s="4" t="s">
        <v>2280</v>
      </c>
      <c r="D581" s="1" t="s">
        <v>2281</v>
      </c>
      <c r="E581" s="1" t="s">
        <v>2271</v>
      </c>
      <c r="F581" s="4" t="s">
        <v>17</v>
      </c>
      <c r="G581" s="1" t="s">
        <v>18</v>
      </c>
      <c r="H581" s="1" t="s">
        <v>19</v>
      </c>
      <c r="I581" s="1" t="s">
        <v>20</v>
      </c>
      <c r="J581" s="1" t="s">
        <v>2282</v>
      </c>
      <c r="K581" s="1" t="s">
        <v>22</v>
      </c>
      <c r="L581" s="1" t="str">
        <f>HYPERLINK("https://files.afu.se/Downloads/Transcripts/0%20-%20Government/USA%20-%20NASA%20Astrobiology/2017 05 11 - NASA Astrobiology - AbSciCon 2017 • Day 5 • Session 2  Charley Lineweaver_UnvWSrrZCrw - transcript (automated).pdf","Transcript Link")</f>
        <v>Transcript Link</v>
      </c>
      <c r="M581" s="2" t="str">
        <f>HYPERLINK("https://files.afu.se/Downloads/Transcripts/0%20-%20Government/USA%20-%20NASA%20Astrobiology/2017 05 11 - NASA Astrobiology - AbSciCon 2017 • Day 5 • Session 2  Charley Lineweaver_UnvWSrrZCrw - transcript (automated).pdf","Transcript Link")</f>
        <v>Transcript Link</v>
      </c>
    </row>
    <row r="582" ht="195" spans="1:13">
      <c r="A582" s="1" t="s">
        <v>2273</v>
      </c>
      <c r="B582" s="1" t="s">
        <v>13</v>
      </c>
      <c r="C582" s="4" t="s">
        <v>2283</v>
      </c>
      <c r="D582" s="1" t="s">
        <v>2284</v>
      </c>
      <c r="E582" s="1" t="s">
        <v>2271</v>
      </c>
      <c r="F582" s="4" t="s">
        <v>17</v>
      </c>
      <c r="G582" s="1" t="s">
        <v>18</v>
      </c>
      <c r="H582" s="1" t="s">
        <v>19</v>
      </c>
      <c r="I582" s="1" t="s">
        <v>20</v>
      </c>
      <c r="J582" s="1" t="s">
        <v>2285</v>
      </c>
      <c r="K582" s="1" t="s">
        <v>22</v>
      </c>
      <c r="L582" s="1" t="str">
        <f>HYPERLINK("https://files.afu.se/Downloads/Transcripts/0%20-%20Government/USA%20-%20NASA%20Astrobiology/2017 05 11 - NASA Astrobiology - AbSciCon 2017 • Day 5 • Session 2  Laura Schaefer_kCkVENrB0jY - transcript (automated).pdf","Transcript Link")</f>
        <v>Transcript Link</v>
      </c>
      <c r="M582" s="2" t="str">
        <f>HYPERLINK("https://files.afu.se/Downloads/Transcripts/0%20-%20Government/USA%20-%20NASA%20Astrobiology/2017 05 11 - NASA Astrobiology - AbSciCon 2017 • Day 5 • Session 2  Laura Schaefer_kCkVENrB0jY - transcript (automated).pdf","Transcript Link")</f>
        <v>Transcript Link</v>
      </c>
    </row>
    <row r="583" ht="195" spans="1:13">
      <c r="A583" s="1" t="s">
        <v>2273</v>
      </c>
      <c r="B583" s="1" t="s">
        <v>13</v>
      </c>
      <c r="C583" s="4" t="s">
        <v>2286</v>
      </c>
      <c r="D583" s="1" t="s">
        <v>2287</v>
      </c>
      <c r="E583" s="1" t="s">
        <v>2271</v>
      </c>
      <c r="F583" s="4" t="s">
        <v>17</v>
      </c>
      <c r="G583" s="1" t="s">
        <v>18</v>
      </c>
      <c r="H583" s="1" t="s">
        <v>19</v>
      </c>
      <c r="I583" s="1" t="s">
        <v>20</v>
      </c>
      <c r="J583" s="1" t="s">
        <v>2288</v>
      </c>
      <c r="K583" s="1" t="s">
        <v>22</v>
      </c>
      <c r="L583" s="1" t="str">
        <f>HYPERLINK("https://files.afu.se/Downloads/Transcripts/0%20-%20Government/USA%20-%20NASA%20Astrobiology/2017 05 11 - NASA Astrobiology - AbSciCon 2017 • Day 5 • Session 2  Adam Schneider_9h-8YxRv7DU - transcript (automated).pdf","Transcript Link")</f>
        <v>Transcript Link</v>
      </c>
      <c r="M583" s="2" t="str">
        <f>HYPERLINK("https://files.afu.se/Downloads/Transcripts/0%20-%20Government/USA%20-%20NASA%20Astrobiology/2017 05 11 - NASA Astrobiology - AbSciCon 2017 • Day 5 • Session 2  Adam Schneider_9h-8YxRv7DU - transcript (automated).pdf","Transcript Link")</f>
        <v>Transcript Link</v>
      </c>
    </row>
    <row r="584" ht="195" spans="1:13">
      <c r="A584" s="1" t="s">
        <v>2273</v>
      </c>
      <c r="B584" s="1" t="s">
        <v>13</v>
      </c>
      <c r="C584" s="4" t="s">
        <v>2289</v>
      </c>
      <c r="D584" s="1" t="s">
        <v>2290</v>
      </c>
      <c r="E584" s="1" t="s">
        <v>2271</v>
      </c>
      <c r="F584" s="4" t="s">
        <v>17</v>
      </c>
      <c r="G584" s="1" t="s">
        <v>18</v>
      </c>
      <c r="H584" s="1" t="s">
        <v>19</v>
      </c>
      <c r="I584" s="1" t="s">
        <v>20</v>
      </c>
      <c r="J584" s="1" t="s">
        <v>2291</v>
      </c>
      <c r="K584" s="1" t="s">
        <v>22</v>
      </c>
      <c r="L584" s="1" t="str">
        <f>HYPERLINK("https://files.afu.se/Downloads/Transcripts/0%20-%20Government/USA%20-%20NASA%20Astrobiology/2017 05 11 - NASA Astrobiology - AbSciCon 2017 • Day 5 • Session 1  Matt Tilley_5UQD581NSB0 - transcript (automated).pdf","Transcript Link")</f>
        <v>Transcript Link</v>
      </c>
      <c r="M584" s="2" t="str">
        <f>HYPERLINK("https://files.afu.se/Downloads/Transcripts/0%20-%20Government/USA%20-%20NASA%20Astrobiology/2017 05 11 - NASA Astrobiology - AbSciCon 2017 • Day 5 • Session 1  Matt Tilley_5UQD581NSB0 - transcript (automated).pdf","Transcript Link")</f>
        <v>Transcript Link</v>
      </c>
    </row>
    <row r="585" ht="195" spans="1:13">
      <c r="A585" s="1" t="s">
        <v>2273</v>
      </c>
      <c r="B585" s="1" t="s">
        <v>13</v>
      </c>
      <c r="C585" s="4" t="s">
        <v>2292</v>
      </c>
      <c r="D585" s="1" t="s">
        <v>2293</v>
      </c>
      <c r="E585" s="1" t="s">
        <v>2271</v>
      </c>
      <c r="F585" s="4" t="s">
        <v>17</v>
      </c>
      <c r="G585" s="1" t="s">
        <v>18</v>
      </c>
      <c r="H585" s="1" t="s">
        <v>19</v>
      </c>
      <c r="I585" s="1" t="s">
        <v>20</v>
      </c>
      <c r="J585" s="1" t="s">
        <v>2294</v>
      </c>
      <c r="K585" s="1" t="s">
        <v>22</v>
      </c>
      <c r="L585" s="1" t="str">
        <f>HYPERLINK("https://files.afu.se/Downloads/Transcripts/0%20-%20Government/USA%20-%20NASA%20Astrobiology/2017 05 11 - NASA Astrobiology - AbSciCon 2017 • Day 5 • Session 1  Rodrigo Luger_kBg4D9qyfeQ - transcript (automated).pdf","Transcript Link")</f>
        <v>Transcript Link</v>
      </c>
      <c r="M585" s="2" t="str">
        <f>HYPERLINK("https://files.afu.se/Downloads/Transcripts/0%20-%20Government/USA%20-%20NASA%20Astrobiology/2017 05 11 - NASA Astrobiology - AbSciCon 2017 • Day 5 • Session 1  Rodrigo Luger_kBg4D9qyfeQ - transcript (automated).pdf","Transcript Link")</f>
        <v>Transcript Link</v>
      </c>
    </row>
    <row r="586" ht="195" spans="1:13">
      <c r="A586" s="1" t="s">
        <v>2273</v>
      </c>
      <c r="B586" s="1" t="s">
        <v>13</v>
      </c>
      <c r="C586" s="4" t="s">
        <v>2295</v>
      </c>
      <c r="D586" s="1" t="s">
        <v>2296</v>
      </c>
      <c r="E586" s="1" t="s">
        <v>2271</v>
      </c>
      <c r="F586" s="4" t="s">
        <v>17</v>
      </c>
      <c r="G586" s="1" t="s">
        <v>18</v>
      </c>
      <c r="H586" s="1" t="s">
        <v>19</v>
      </c>
      <c r="I586" s="1" t="s">
        <v>20</v>
      </c>
      <c r="J586" s="1" t="s">
        <v>2297</v>
      </c>
      <c r="K586" s="1" t="s">
        <v>22</v>
      </c>
      <c r="L586" s="1" t="str">
        <f>HYPERLINK("https://files.afu.se/Downloads/Transcripts/0%20-%20Government/USA%20-%20NASA%20Astrobiology/2017 05 11 - NASA Astrobiology - AbSciCon 2017 • Day 5 • Session 1  Victoria Meadows_wkLfThXax8U - transcript (automated).pdf","Transcript Link")</f>
        <v>Transcript Link</v>
      </c>
      <c r="M586" s="2" t="str">
        <f>HYPERLINK("https://files.afu.se/Downloads/Transcripts/0%20-%20Government/USA%20-%20NASA%20Astrobiology/2017 05 11 - NASA Astrobiology - AbSciCon 2017 • Day 5 • Session 1  Victoria Meadows_wkLfThXax8U - transcript (automated).pdf","Transcript Link")</f>
        <v>Transcript Link</v>
      </c>
    </row>
    <row r="587" ht="195" spans="1:13">
      <c r="A587" s="1" t="s">
        <v>2273</v>
      </c>
      <c r="B587" s="1" t="s">
        <v>13</v>
      </c>
      <c r="C587" s="4" t="s">
        <v>2298</v>
      </c>
      <c r="D587" s="1" t="s">
        <v>2299</v>
      </c>
      <c r="E587" s="1" t="s">
        <v>2271</v>
      </c>
      <c r="F587" s="4" t="s">
        <v>17</v>
      </c>
      <c r="G587" s="1" t="s">
        <v>18</v>
      </c>
      <c r="H587" s="1" t="s">
        <v>19</v>
      </c>
      <c r="I587" s="1" t="s">
        <v>20</v>
      </c>
      <c r="J587" s="1" t="s">
        <v>2300</v>
      </c>
      <c r="K587" s="1" t="s">
        <v>22</v>
      </c>
      <c r="L587" s="1" t="str">
        <f>HYPERLINK("https://files.afu.se/Downloads/Transcripts/0%20-%20Government/USA%20-%20NASA%20Astrobiology/2017 05 11 - NASA Astrobiology - AbSciCon 2017 • Day 5 • Session 1  Russell Deitrick_prLWbEDVCAI - transcript (automated).pdf","Transcript Link")</f>
        <v>Transcript Link</v>
      </c>
      <c r="M587" s="2" t="str">
        <f>HYPERLINK("https://files.afu.se/Downloads/Transcripts/0%20-%20Government/USA%20-%20NASA%20Astrobiology/2017 05 11 - NASA Astrobiology - AbSciCon 2017 • Day 5 • Session 1  Russell Deitrick_prLWbEDVCAI - transcript (automated).pdf","Transcript Link")</f>
        <v>Transcript Link</v>
      </c>
    </row>
    <row r="588" ht="195" spans="1:13">
      <c r="A588" s="1" t="s">
        <v>2273</v>
      </c>
      <c r="B588" s="1" t="s">
        <v>13</v>
      </c>
      <c r="C588" s="4" t="s">
        <v>2301</v>
      </c>
      <c r="D588" s="1" t="s">
        <v>2302</v>
      </c>
      <c r="E588" s="1" t="s">
        <v>2271</v>
      </c>
      <c r="F588" s="4" t="s">
        <v>17</v>
      </c>
      <c r="G588" s="1" t="s">
        <v>18</v>
      </c>
      <c r="H588" s="1" t="s">
        <v>19</v>
      </c>
      <c r="I588" s="1" t="s">
        <v>20</v>
      </c>
      <c r="J588" s="1" t="s">
        <v>2303</v>
      </c>
      <c r="K588" s="1" t="s">
        <v>22</v>
      </c>
      <c r="L588" s="1" t="str">
        <f>HYPERLINK("https://files.afu.se/Downloads/Transcripts/0%20-%20Government/USA%20-%20NASA%20Astrobiology/2017 05 11 - NASA Astrobiology - AbSciCon 2017 • Day 5 • Session 1  David Fleming_blce7uIOWHA - transcript (automated).pdf","Transcript Link")</f>
        <v>Transcript Link</v>
      </c>
      <c r="M588" s="2" t="str">
        <f>HYPERLINK("https://files.afu.se/Downloads/Transcripts/0%20-%20Government/USA%20-%20NASA%20Astrobiology/2017 05 11 - NASA Astrobiology - AbSciCon 2017 • Day 5 • Session 1  David Fleming_blce7uIOWHA - transcript (automated).pdf","Transcript Link")</f>
        <v>Transcript Link</v>
      </c>
    </row>
    <row r="589" ht="195" spans="1:13">
      <c r="A589" s="1" t="s">
        <v>2273</v>
      </c>
      <c r="B589" s="1" t="s">
        <v>13</v>
      </c>
      <c r="C589" s="4" t="s">
        <v>2304</v>
      </c>
      <c r="D589" s="1" t="s">
        <v>2305</v>
      </c>
      <c r="E589" s="1" t="s">
        <v>2271</v>
      </c>
      <c r="F589" s="4" t="s">
        <v>17</v>
      </c>
      <c r="G589" s="1" t="s">
        <v>18</v>
      </c>
      <c r="H589" s="1" t="s">
        <v>19</v>
      </c>
      <c r="I589" s="1" t="s">
        <v>20</v>
      </c>
      <c r="J589" s="1" t="s">
        <v>2306</v>
      </c>
      <c r="K589" s="1" t="s">
        <v>22</v>
      </c>
      <c r="L589" s="1" t="str">
        <f>HYPERLINK("https://files.afu.se/Downloads/Transcripts/0%20-%20Government/USA%20-%20NASA%20Astrobiology/2017 05 11 - NASA Astrobiology - AbSciCon 2017 • Day 5 • Session 1  Tony Del Genio_4oHqZnSl3g4 - transcript (automated).pdf","Transcript Link")</f>
        <v>Transcript Link</v>
      </c>
      <c r="M589" s="2" t="str">
        <f>HYPERLINK("https://files.afu.se/Downloads/Transcripts/0%20-%20Government/USA%20-%20NASA%20Astrobiology/2017 05 11 - NASA Astrobiology - AbSciCon 2017 • Day 5 • Session 1  Tony Del Genio_4oHqZnSl3g4 - transcript (automated).pdf","Transcript Link")</f>
        <v>Transcript Link</v>
      </c>
    </row>
    <row r="590" ht="195" spans="1:13">
      <c r="A590" s="1" t="s">
        <v>2273</v>
      </c>
      <c r="B590" s="1" t="s">
        <v>13</v>
      </c>
      <c r="C590" s="4" t="s">
        <v>2307</v>
      </c>
      <c r="D590" s="1" t="s">
        <v>2308</v>
      </c>
      <c r="F590" s="4" t="s">
        <v>17</v>
      </c>
      <c r="G590" s="1" t="s">
        <v>18</v>
      </c>
      <c r="H590" s="1" t="s">
        <v>19</v>
      </c>
      <c r="I590" s="1" t="s">
        <v>20</v>
      </c>
      <c r="J590" s="1" t="s">
        <v>2309</v>
      </c>
      <c r="K590" s="1" t="s">
        <v>22</v>
      </c>
      <c r="L590" s="1" t="str">
        <f>HYPERLINK("https://files.afu.se/Downloads/Transcripts/0%20-%20Government/USA%20-%20NASA%20Astrobiology/2017 05 11 - NASA Astrobiology - AbSciCon 2017 • Day 5 • Session 1  Alex Bixel_6im2KtNHwpk - transcript (automated).pdf","Transcript Link")</f>
        <v>Transcript Link</v>
      </c>
      <c r="M590" s="2" t="str">
        <f>HYPERLINK("https://files.afu.se/Downloads/Transcripts/0%20-%20Government/USA%20-%20NASA%20Astrobiology/2017 05 11 - NASA Astrobiology - AbSciCon 2017 • Day 5 • Session 1  Alex Bixel_6im2KtNHwpk - transcript (automated).pdf","Transcript Link")</f>
        <v>Transcript Link</v>
      </c>
    </row>
    <row r="591" ht="195" spans="1:13">
      <c r="A591" s="1" t="s">
        <v>2273</v>
      </c>
      <c r="B591" s="1" t="s">
        <v>13</v>
      </c>
      <c r="C591" s="4" t="s">
        <v>2310</v>
      </c>
      <c r="D591" s="1" t="s">
        <v>2311</v>
      </c>
      <c r="E591" s="1" t="s">
        <v>2271</v>
      </c>
      <c r="F591" s="4" t="s">
        <v>17</v>
      </c>
      <c r="G591" s="1" t="s">
        <v>18</v>
      </c>
      <c r="H591" s="1" t="s">
        <v>19</v>
      </c>
      <c r="I591" s="1" t="s">
        <v>20</v>
      </c>
      <c r="J591" s="1" t="s">
        <v>2312</v>
      </c>
      <c r="K591" s="1" t="s">
        <v>22</v>
      </c>
      <c r="L591" s="1">
        <v>0</v>
      </c>
      <c r="M591" s="2">
        <v>0</v>
      </c>
    </row>
    <row r="592" ht="195" spans="1:13">
      <c r="A592" s="1" t="s">
        <v>2273</v>
      </c>
      <c r="B592" s="1" t="s">
        <v>13</v>
      </c>
      <c r="C592" s="4" t="s">
        <v>2313</v>
      </c>
      <c r="D592" s="1" t="s">
        <v>2314</v>
      </c>
      <c r="E592" s="1" t="s">
        <v>2271</v>
      </c>
      <c r="F592" s="4" t="s">
        <v>17</v>
      </c>
      <c r="G592" s="1" t="s">
        <v>18</v>
      </c>
      <c r="H592" s="1" t="s">
        <v>19</v>
      </c>
      <c r="I592" s="1" t="s">
        <v>20</v>
      </c>
      <c r="J592" s="1" t="s">
        <v>2315</v>
      </c>
      <c r="K592" s="1" t="s">
        <v>22</v>
      </c>
      <c r="L592" s="1" t="str">
        <f>HYPERLINK("https://files.afu.se/Downloads/Transcripts/0%20-%20Government/USA%20-%20NASA%20Astrobiology/2017 05 11 - NASA Astrobiology - AbSciCon 2017 • Day 4 • Public Talk  Managing Earth as a Planet_AvQlaNpulsU - transcript (automated).pdf","Transcript Link")</f>
        <v>Transcript Link</v>
      </c>
      <c r="M592" s="2" t="str">
        <f>HYPERLINK("https://files.afu.se/Downloads/Transcripts/0%20-%20Government/USA%20-%20NASA%20Astrobiology/2017 05 11 - NASA Astrobiology - AbSciCon 2017 • Day 4 • Public Talk  Managing Earth as a Planet_AvQlaNpulsU - transcript (automated).pdf","Transcript Link")</f>
        <v>Transcript Link</v>
      </c>
    </row>
    <row r="593" ht="195" spans="1:13">
      <c r="A593" s="1" t="s">
        <v>2273</v>
      </c>
      <c r="B593" s="1" t="s">
        <v>13</v>
      </c>
      <c r="C593" s="4" t="s">
        <v>2316</v>
      </c>
      <c r="D593" s="1" t="s">
        <v>2317</v>
      </c>
      <c r="E593" s="1" t="s">
        <v>2271</v>
      </c>
      <c r="F593" s="4" t="s">
        <v>17</v>
      </c>
      <c r="G593" s="1" t="s">
        <v>18</v>
      </c>
      <c r="H593" s="1" t="s">
        <v>19</v>
      </c>
      <c r="I593" s="1" t="s">
        <v>20</v>
      </c>
      <c r="J593" s="1" t="s">
        <v>2318</v>
      </c>
      <c r="K593" s="1" t="s">
        <v>22</v>
      </c>
      <c r="L593" s="1" t="str">
        <f>HYPERLINK("https://files.afu.se/Downloads/Transcripts/0%20-%20Government/USA%20-%20NASA%20Astrobiology/2017 05 11 - NASA Astrobiology - AbSciCon 2017 • Day 4 • Session 4  Stephanie Napieralski_zfcWPAfIVtY - transcript (automated).pdf","Transcript Link")</f>
        <v>Transcript Link</v>
      </c>
      <c r="M593" s="2" t="str">
        <f>HYPERLINK("https://files.afu.se/Downloads/Transcripts/0%20-%20Government/USA%20-%20NASA%20Astrobiology/2017 05 11 - NASA Astrobiology - AbSciCon 2017 • Day 4 • Session 4  Stephanie Napieralski_zfcWPAfIVtY - transcript (automated).pdf","Transcript Link")</f>
        <v>Transcript Link</v>
      </c>
    </row>
    <row r="594" ht="195" spans="1:13">
      <c r="A594" s="1" t="s">
        <v>2273</v>
      </c>
      <c r="B594" s="1" t="s">
        <v>13</v>
      </c>
      <c r="C594" s="4" t="s">
        <v>2319</v>
      </c>
      <c r="D594" s="1" t="s">
        <v>2320</v>
      </c>
      <c r="F594" s="4" t="s">
        <v>17</v>
      </c>
      <c r="G594" s="1" t="s">
        <v>18</v>
      </c>
      <c r="H594" s="1" t="s">
        <v>19</v>
      </c>
      <c r="I594" s="1" t="s">
        <v>20</v>
      </c>
      <c r="J594" s="1" t="s">
        <v>2321</v>
      </c>
      <c r="K594" s="1" t="s">
        <v>22</v>
      </c>
      <c r="L594" s="1" t="str">
        <f>HYPERLINK("https://files.afu.se/Downloads/Transcripts/0%20-%20Government/USA%20-%20NASA%20Astrobiology/2017 05 11 - NASA Astrobiology - AbSciCon 2017 • Day 4 • Session 3  Nathaniel Fortney_pCQij6f-WMw - transcript (automated).pdf","Transcript Link")</f>
        <v>Transcript Link</v>
      </c>
      <c r="M594" s="2" t="str">
        <f>HYPERLINK("https://files.afu.se/Downloads/Transcripts/0%20-%20Government/USA%20-%20NASA%20Astrobiology/2017 05 11 - NASA Astrobiology - AbSciCon 2017 • Day 4 • Session 3  Nathaniel Fortney_pCQij6f-WMw - transcript (automated).pdf","Transcript Link")</f>
        <v>Transcript Link</v>
      </c>
    </row>
    <row r="595" ht="195" spans="1:13">
      <c r="A595" s="1" t="s">
        <v>2273</v>
      </c>
      <c r="B595" s="1" t="s">
        <v>13</v>
      </c>
      <c r="C595" s="4" t="s">
        <v>2322</v>
      </c>
      <c r="D595" s="1" t="s">
        <v>2323</v>
      </c>
      <c r="E595" s="1" t="s">
        <v>2271</v>
      </c>
      <c r="F595" s="4" t="s">
        <v>17</v>
      </c>
      <c r="G595" s="1" t="s">
        <v>18</v>
      </c>
      <c r="H595" s="1" t="s">
        <v>19</v>
      </c>
      <c r="I595" s="1" t="s">
        <v>20</v>
      </c>
      <c r="J595" s="1" t="s">
        <v>2324</v>
      </c>
      <c r="K595" s="1" t="s">
        <v>22</v>
      </c>
      <c r="L595" s="1" t="str">
        <f>HYPERLINK("https://files.afu.se/Downloads/Transcripts/0%20-%20Government/USA%20-%20NASA%20Astrobiology/2017 05 11 - NASA Astrobiology - AbSciCon 2017 • Day 4 • Session 3  David Emerson_C1vXlmIklKM - transcript (automated).pdf","Transcript Link")</f>
        <v>Transcript Link</v>
      </c>
      <c r="M595" s="2" t="str">
        <f>HYPERLINK("https://files.afu.se/Downloads/Transcripts/0%20-%20Government/USA%20-%20NASA%20Astrobiology/2017 05 11 - NASA Astrobiology - AbSciCon 2017 • Day 4 • Session 3  David Emerson_C1vXlmIklKM - transcript (automated).pdf","Transcript Link")</f>
        <v>Transcript Link</v>
      </c>
    </row>
    <row r="596" ht="195" spans="1:13">
      <c r="A596" s="1" t="s">
        <v>2273</v>
      </c>
      <c r="B596" s="1" t="s">
        <v>13</v>
      </c>
      <c r="C596" s="4" t="s">
        <v>2325</v>
      </c>
      <c r="D596" s="1" t="s">
        <v>2326</v>
      </c>
      <c r="E596" s="1" t="s">
        <v>2271</v>
      </c>
      <c r="F596" s="4" t="s">
        <v>17</v>
      </c>
      <c r="G596" s="1" t="s">
        <v>18</v>
      </c>
      <c r="H596" s="1" t="s">
        <v>19</v>
      </c>
      <c r="I596" s="1" t="s">
        <v>20</v>
      </c>
      <c r="J596" s="1" t="s">
        <v>2327</v>
      </c>
      <c r="K596" s="1" t="s">
        <v>22</v>
      </c>
      <c r="L596" s="1" t="str">
        <f>HYPERLINK("https://files.afu.se/Downloads/Transcripts/0%20-%20Government/USA%20-%20NASA%20Astrobiology/2017 05 11 - NASA Astrobiology - AbSciCon 2017 • Day 4 • Session 2  Michael Kipp_CTwqqvs9OQk - transcript (automated).pdf","Transcript Link")</f>
        <v>Transcript Link</v>
      </c>
      <c r="M596" s="2" t="str">
        <f>HYPERLINK("https://files.afu.se/Downloads/Transcripts/0%20-%20Government/USA%20-%20NASA%20Astrobiology/2017 05 11 - NASA Astrobiology - AbSciCon 2017 • Day 4 • Session 2  Michael Kipp_CTwqqvs9OQk - transcript (automated).pdf","Transcript Link")</f>
        <v>Transcript Link</v>
      </c>
    </row>
    <row r="597" ht="195" spans="1:13">
      <c r="A597" s="1" t="s">
        <v>2273</v>
      </c>
      <c r="B597" s="1" t="s">
        <v>13</v>
      </c>
      <c r="C597" s="4" t="s">
        <v>2328</v>
      </c>
      <c r="D597" s="1" t="s">
        <v>2329</v>
      </c>
      <c r="E597" s="1" t="s">
        <v>2271</v>
      </c>
      <c r="F597" s="4" t="s">
        <v>17</v>
      </c>
      <c r="G597" s="1" t="s">
        <v>18</v>
      </c>
      <c r="H597" s="1" t="s">
        <v>19</v>
      </c>
      <c r="I597" s="1" t="s">
        <v>20</v>
      </c>
      <c r="J597" s="1" t="s">
        <v>2330</v>
      </c>
      <c r="K597" s="1" t="s">
        <v>22</v>
      </c>
      <c r="L597" s="1" t="str">
        <f>HYPERLINK("https://files.afu.se/Downloads/Transcripts/0%20-%20Government/USA%20-%20NASA%20Astrobiology/2017 05 11 - NASA Astrobiology - AbSciCon 2017 • Day 4 • Session 2  Muammar Mansor_5vQpkV6AOjo - transcript (automated).pdf","Transcript Link")</f>
        <v>Transcript Link</v>
      </c>
      <c r="M597" s="2" t="str">
        <f>HYPERLINK("https://files.afu.se/Downloads/Transcripts/0%20-%20Government/USA%20-%20NASA%20Astrobiology/2017 05 11 - NASA Astrobiology - AbSciCon 2017 • Day 4 • Session 2  Muammar Mansor_5vQpkV6AOjo - transcript (automated).pdf","Transcript Link")</f>
        <v>Transcript Link</v>
      </c>
    </row>
    <row r="598" ht="195" spans="1:13">
      <c r="A598" s="1" t="s">
        <v>2273</v>
      </c>
      <c r="B598" s="1" t="s">
        <v>13</v>
      </c>
      <c r="C598" s="4" t="s">
        <v>2331</v>
      </c>
      <c r="D598" s="1" t="s">
        <v>2332</v>
      </c>
      <c r="F598" s="4" t="s">
        <v>17</v>
      </c>
      <c r="G598" s="1" t="s">
        <v>18</v>
      </c>
      <c r="H598" s="1" t="s">
        <v>19</v>
      </c>
      <c r="I598" s="1" t="s">
        <v>20</v>
      </c>
      <c r="J598" s="1" t="s">
        <v>2333</v>
      </c>
      <c r="K598" s="1" t="s">
        <v>22</v>
      </c>
      <c r="L598" s="1" t="str">
        <f>HYPERLINK("https://files.afu.se/Downloads/Transcripts/0%20-%20Government/USA%20-%20NASA%20Astrobiology/2017 05 11 - NASA Astrobiology - AbSciCon 2017 • Day 4 • Session 1  Betul Kacar_CclVjZsgLXg - transcript (automated).pdf","Transcript Link")</f>
        <v>Transcript Link</v>
      </c>
      <c r="M598" s="2" t="str">
        <f>HYPERLINK("https://files.afu.se/Downloads/Transcripts/0%20-%20Government/USA%20-%20NASA%20Astrobiology/2017 05 11 - NASA Astrobiology - AbSciCon 2017 • Day 4 • Session 1  Betul Kacar_CclVjZsgLXg - transcript (automated).pdf","Transcript Link")</f>
        <v>Transcript Link</v>
      </c>
    </row>
    <row r="599" ht="195" spans="1:13">
      <c r="A599" s="1" t="s">
        <v>2334</v>
      </c>
      <c r="B599" s="1" t="s">
        <v>13</v>
      </c>
      <c r="C599" s="4" t="s">
        <v>2335</v>
      </c>
      <c r="D599" s="1" t="s">
        <v>2336</v>
      </c>
      <c r="E599" s="1" t="s">
        <v>2271</v>
      </c>
      <c r="F599" s="4" t="s">
        <v>17</v>
      </c>
      <c r="G599" s="1" t="s">
        <v>18</v>
      </c>
      <c r="H599" s="1" t="s">
        <v>19</v>
      </c>
      <c r="I599" s="1" t="s">
        <v>20</v>
      </c>
      <c r="J599" s="1" t="s">
        <v>2337</v>
      </c>
      <c r="K599" s="1" t="s">
        <v>22</v>
      </c>
      <c r="L599" s="1" t="str">
        <f>HYPERLINK("https://files.afu.se/Downloads/Transcripts/0%20-%20Government/USA%20-%20NASA%20Astrobiology/2017 05 10 - NASA Astrobiology - AbSciCon 2017 • Day 4 • Session 1  Abby Caron_IxnZfpz-ESE - transcript (automated).pdf","Transcript Link")</f>
        <v>Transcript Link</v>
      </c>
      <c r="M599" s="2" t="str">
        <f>HYPERLINK("https://files.afu.se/Downloads/Transcripts/0%20-%20Government/USA%20-%20NASA%20Astrobiology/2017 05 10 - NASA Astrobiology - AbSciCon 2017 • Day 4 • Session 1  Abby Caron_IxnZfpz-ESE - transcript (automated).pdf","Transcript Link")</f>
        <v>Transcript Link</v>
      </c>
    </row>
    <row r="600" ht="195" spans="1:13">
      <c r="A600" s="1" t="s">
        <v>2334</v>
      </c>
      <c r="B600" s="1" t="s">
        <v>13</v>
      </c>
      <c r="C600" s="4" t="s">
        <v>2338</v>
      </c>
      <c r="D600" s="1" t="s">
        <v>2339</v>
      </c>
      <c r="E600" s="1" t="s">
        <v>2271</v>
      </c>
      <c r="F600" s="4" t="s">
        <v>17</v>
      </c>
      <c r="G600" s="1" t="s">
        <v>18</v>
      </c>
      <c r="H600" s="1" t="s">
        <v>19</v>
      </c>
      <c r="I600" s="1" t="s">
        <v>20</v>
      </c>
      <c r="J600" s="1" t="s">
        <v>2340</v>
      </c>
      <c r="K600" s="1" t="s">
        <v>22</v>
      </c>
      <c r="L600" s="1" t="str">
        <f>HYPERLINK("https://files.afu.se/Downloads/Transcripts/0%20-%20Government/USA%20-%20NASA%20Astrobiology/2017 05 10 - NASA Astrobiology - AbSciCon 2017 • Day 4 • Tribute to Dr. Carl Pilcher_JZEsMRrtRFA - transcript (automated).pdf","Transcript Link")</f>
        <v>Transcript Link</v>
      </c>
      <c r="M600" s="2" t="str">
        <f>HYPERLINK("https://files.afu.se/Downloads/Transcripts/0%20-%20Government/USA%20-%20NASA%20Astrobiology/2017 05 10 - NASA Astrobiology - AbSciCon 2017 • Day 4 • Tribute to Dr. Carl Pilcher_JZEsMRrtRFA - transcript (automated).pdf","Transcript Link")</f>
        <v>Transcript Link</v>
      </c>
    </row>
    <row r="601" ht="195" spans="1:13">
      <c r="A601" s="1" t="s">
        <v>2334</v>
      </c>
      <c r="B601" s="1" t="s">
        <v>13</v>
      </c>
      <c r="C601" s="4" t="s">
        <v>2341</v>
      </c>
      <c r="D601" s="1" t="s">
        <v>2342</v>
      </c>
      <c r="E601" s="1" t="s">
        <v>2271</v>
      </c>
      <c r="F601" s="4" t="s">
        <v>17</v>
      </c>
      <c r="G601" s="1" t="s">
        <v>18</v>
      </c>
      <c r="H601" s="1" t="s">
        <v>19</v>
      </c>
      <c r="I601" s="1" t="s">
        <v>20</v>
      </c>
      <c r="J601" s="1" t="s">
        <v>2343</v>
      </c>
      <c r="K601" s="1" t="s">
        <v>22</v>
      </c>
      <c r="L601" s="1" t="str">
        <f>HYPERLINK("https://files.afu.se/Downloads/Transcripts/0%20-%20Government/USA%20-%20NASA%20Astrobiology/2017 05 10 - NASA Astrobiology - AbSciCon 2017 • Day 4 • Plenary  The Evolutionary Transition to Oxygenic Photosynthesis_61cyMUoyUxY - transcript (automated).pdf","Transcript Link")</f>
        <v>Transcript Link</v>
      </c>
      <c r="M601" s="2" t="str">
        <f>HYPERLINK("https://files.afu.se/Downloads/Transcripts/0%20-%20Government/USA%20-%20NASA%20Astrobiology/2017 05 10 - NASA Astrobiology - AbSciCon 2017 • Day 4 • Plenary  The Evolutionary Transition to Oxygenic Photosynthesis_61cyMUoyUxY - transcript (automated).pdf","Transcript Link")</f>
        <v>Transcript Link</v>
      </c>
    </row>
    <row r="602" ht="195" spans="1:13">
      <c r="A602" s="1" t="s">
        <v>2334</v>
      </c>
      <c r="B602" s="1" t="s">
        <v>13</v>
      </c>
      <c r="C602" s="4" t="s">
        <v>2344</v>
      </c>
      <c r="D602" s="1" t="s">
        <v>2345</v>
      </c>
      <c r="E602" s="1" t="s">
        <v>2271</v>
      </c>
      <c r="F602" s="4" t="s">
        <v>17</v>
      </c>
      <c r="G602" s="1" t="s">
        <v>18</v>
      </c>
      <c r="H602" s="1" t="s">
        <v>19</v>
      </c>
      <c r="I602" s="1" t="s">
        <v>20</v>
      </c>
      <c r="J602" s="1" t="s">
        <v>2346</v>
      </c>
      <c r="K602" s="1" t="s">
        <v>22</v>
      </c>
      <c r="L602" s="1" t="str">
        <f>HYPERLINK("https://files.afu.se/Downloads/Transcripts/0%20-%20Government/USA%20-%20NASA%20Astrobiology/2017 05 10 - NASA Astrobiology - AbSciCon 2017 • Day 3 • Session 2  Rodrigo Luger_-SmLrKS7POA - transcript (automated).pdf","Transcript Link")</f>
        <v>Transcript Link</v>
      </c>
      <c r="M602" s="2" t="str">
        <f>HYPERLINK("https://files.afu.se/Downloads/Transcripts/0%20-%20Government/USA%20-%20NASA%20Astrobiology/2017 05 10 - NASA Astrobiology - AbSciCon 2017 • Day 3 • Session 2  Rodrigo Luger_-SmLrKS7POA - transcript (automated).pdf","Transcript Link")</f>
        <v>Transcript Link</v>
      </c>
    </row>
    <row r="603" ht="195" spans="1:13">
      <c r="A603" s="1" t="s">
        <v>2334</v>
      </c>
      <c r="B603" s="1" t="s">
        <v>13</v>
      </c>
      <c r="C603" s="4" t="s">
        <v>2347</v>
      </c>
      <c r="D603" s="1" t="s">
        <v>2348</v>
      </c>
      <c r="E603" s="1" t="s">
        <v>2271</v>
      </c>
      <c r="F603" s="4" t="s">
        <v>17</v>
      </c>
      <c r="G603" s="1" t="s">
        <v>18</v>
      </c>
      <c r="H603" s="1" t="s">
        <v>19</v>
      </c>
      <c r="I603" s="1" t="s">
        <v>20</v>
      </c>
      <c r="J603" s="1" t="s">
        <v>2349</v>
      </c>
      <c r="K603" s="1" t="s">
        <v>22</v>
      </c>
      <c r="L603" s="1" t="str">
        <f>HYPERLINK("https://files.afu.se/Downloads/Transcripts/0%20-%20Government/USA%20-%20NASA%20Astrobiology/2017 05 10 - NASA Astrobiology - AbSciCon 2017 • Day 3 • Session 2  Katherina Feng_Wx2_67NE4HI - transcript (automated).pdf","Transcript Link")</f>
        <v>Transcript Link</v>
      </c>
      <c r="M603" s="2" t="str">
        <f>HYPERLINK("https://files.afu.se/Downloads/Transcripts/0%20-%20Government/USA%20-%20NASA%20Astrobiology/2017 05 10 - NASA Astrobiology - AbSciCon 2017 • Day 3 • Session 2  Katherina Feng_Wx2_67NE4HI - transcript (automated).pdf","Transcript Link")</f>
        <v>Transcript Link</v>
      </c>
    </row>
    <row r="604" ht="195" spans="1:13">
      <c r="A604" s="1" t="s">
        <v>2334</v>
      </c>
      <c r="B604" s="1" t="s">
        <v>13</v>
      </c>
      <c r="C604" s="4" t="s">
        <v>2350</v>
      </c>
      <c r="D604" s="1" t="s">
        <v>2351</v>
      </c>
      <c r="E604" s="1" t="s">
        <v>2271</v>
      </c>
      <c r="F604" s="4" t="s">
        <v>17</v>
      </c>
      <c r="G604" s="1" t="s">
        <v>18</v>
      </c>
      <c r="H604" s="1" t="s">
        <v>19</v>
      </c>
      <c r="I604" s="1" t="s">
        <v>20</v>
      </c>
      <c r="J604" s="1" t="s">
        <v>2352</v>
      </c>
      <c r="K604" s="1" t="s">
        <v>22</v>
      </c>
      <c r="L604" s="1" t="str">
        <f>HYPERLINK("https://files.afu.se/Downloads/Transcripts/0%20-%20Government/USA%20-%20NASA%20Astrobiology/2017 05 10 - NASA Astrobiology - AbSciCon 2017 • Day 3 • Session 2  Shawn Domagal-Goldman_JHbU8QCNv2o - transcript (automated).pdf","Transcript Link")</f>
        <v>Transcript Link</v>
      </c>
      <c r="M604" s="2" t="str">
        <f>HYPERLINK("https://files.afu.se/Downloads/Transcripts/0%20-%20Government/USA%20-%20NASA%20Astrobiology/2017 05 10 - NASA Astrobiology - AbSciCon 2017 • Day 3 • Session 2  Shawn Domagal-Goldman_JHbU8QCNv2o - transcript (automated).pdf","Transcript Link")</f>
        <v>Transcript Link</v>
      </c>
    </row>
    <row r="605" ht="195" spans="1:13">
      <c r="A605" s="1" t="s">
        <v>2334</v>
      </c>
      <c r="B605" s="1" t="s">
        <v>13</v>
      </c>
      <c r="C605" s="4" t="s">
        <v>2353</v>
      </c>
      <c r="D605" s="1" t="s">
        <v>2354</v>
      </c>
      <c r="E605" s="1" t="s">
        <v>2271</v>
      </c>
      <c r="F605" s="4" t="s">
        <v>17</v>
      </c>
      <c r="G605" s="1" t="s">
        <v>18</v>
      </c>
      <c r="H605" s="1" t="s">
        <v>19</v>
      </c>
      <c r="I605" s="1" t="s">
        <v>20</v>
      </c>
      <c r="J605" s="1" t="s">
        <v>2355</v>
      </c>
      <c r="K605" s="1" t="s">
        <v>22</v>
      </c>
      <c r="L605" s="1" t="str">
        <f>HYPERLINK("https://files.afu.se/Downloads/Transcripts/0%20-%20Government/USA%20-%20NASA%20Astrobiology/2017 05 10 - NASA Astrobiology - AbSciCon 2017 • Day 3 • Session 2  Guillermo Nery_hYmRrpBQJP0 - transcript (automated).pdf","Transcript Link")</f>
        <v>Transcript Link</v>
      </c>
      <c r="M605" s="2" t="str">
        <f>HYPERLINK("https://files.afu.se/Downloads/Transcripts/0%20-%20Government/USA%20-%20NASA%20Astrobiology/2017 05 10 - NASA Astrobiology - AbSciCon 2017 • Day 3 • Session 2  Guillermo Nery_hYmRrpBQJP0 - transcript (automated).pdf","Transcript Link")</f>
        <v>Transcript Link</v>
      </c>
    </row>
    <row r="606" ht="195" spans="1:13">
      <c r="A606" s="1" t="s">
        <v>2334</v>
      </c>
      <c r="B606" s="1" t="s">
        <v>13</v>
      </c>
      <c r="C606" s="4" t="s">
        <v>2356</v>
      </c>
      <c r="D606" s="1" t="s">
        <v>2357</v>
      </c>
      <c r="E606" s="1" t="s">
        <v>2271</v>
      </c>
      <c r="F606" s="4" t="s">
        <v>17</v>
      </c>
      <c r="G606" s="1" t="s">
        <v>18</v>
      </c>
      <c r="H606" s="1" t="s">
        <v>19</v>
      </c>
      <c r="I606" s="1" t="s">
        <v>20</v>
      </c>
      <c r="J606" s="1" t="s">
        <v>2358</v>
      </c>
      <c r="K606" s="1" t="s">
        <v>22</v>
      </c>
      <c r="L606" s="1" t="str">
        <f>HYPERLINK("https://files.afu.se/Downloads/Transcripts/0%20-%20Government/USA%20-%20NASA%20Astrobiology/2017 05 10 - NASA Astrobiology - AbSciCon 2017 • Day 3 • Session 1  Chuhong Mai_YlVHuI04_Wo - transcript (automated).pdf","Transcript Link")</f>
        <v>Transcript Link</v>
      </c>
      <c r="M606" s="2" t="str">
        <f>HYPERLINK("https://files.afu.se/Downloads/Transcripts/0%20-%20Government/USA%20-%20NASA%20Astrobiology/2017 05 10 - NASA Astrobiology - AbSciCon 2017 • Day 3 • Session 1  Chuhong Mai_YlVHuI04_Wo - transcript (automated).pdf","Transcript Link")</f>
        <v>Transcript Link</v>
      </c>
    </row>
    <row r="607" ht="195" spans="1:13">
      <c r="A607" s="1" t="s">
        <v>2334</v>
      </c>
      <c r="B607" s="1" t="s">
        <v>13</v>
      </c>
      <c r="C607" s="4" t="s">
        <v>2359</v>
      </c>
      <c r="D607" s="1" t="s">
        <v>2360</v>
      </c>
      <c r="E607" s="1" t="s">
        <v>2271</v>
      </c>
      <c r="F607" s="4" t="s">
        <v>17</v>
      </c>
      <c r="G607" s="1" t="s">
        <v>18</v>
      </c>
      <c r="H607" s="1" t="s">
        <v>19</v>
      </c>
      <c r="I607" s="1" t="s">
        <v>20</v>
      </c>
      <c r="J607" s="1" t="s">
        <v>2361</v>
      </c>
      <c r="K607" s="1" t="s">
        <v>22</v>
      </c>
      <c r="L607" s="1" t="str">
        <f>HYPERLINK("https://files.afu.se/Downloads/Transcripts/0%20-%20Government/USA%20-%20NASA%20Astrobiology/2017 05 10 - NASA Astrobiology - AbSciCon 2017 • Day 3 • Session 1  Andrew Lincowski_XDelia_pU2E - transcript (automated).pdf","Transcript Link")</f>
        <v>Transcript Link</v>
      </c>
      <c r="M607" s="2" t="str">
        <f>HYPERLINK("https://files.afu.se/Downloads/Transcripts/0%20-%20Government/USA%20-%20NASA%20Astrobiology/2017 05 10 - NASA Astrobiology - AbSciCon 2017 • Day 3 • Session 1  Andrew Lincowski_XDelia_pU2E - transcript (automated).pdf","Transcript Link")</f>
        <v>Transcript Link</v>
      </c>
    </row>
    <row r="608" ht="195" spans="1:13">
      <c r="A608" s="1" t="s">
        <v>2334</v>
      </c>
      <c r="B608" s="1" t="s">
        <v>13</v>
      </c>
      <c r="C608" s="4" t="s">
        <v>2362</v>
      </c>
      <c r="D608" s="1" t="s">
        <v>2363</v>
      </c>
      <c r="E608" s="1" t="s">
        <v>2271</v>
      </c>
      <c r="F608" s="4" t="s">
        <v>17</v>
      </c>
      <c r="G608" s="1" t="s">
        <v>18</v>
      </c>
      <c r="H608" s="1" t="s">
        <v>19</v>
      </c>
      <c r="I608" s="1" t="s">
        <v>20</v>
      </c>
      <c r="J608" s="1" t="s">
        <v>2364</v>
      </c>
      <c r="K608" s="1" t="s">
        <v>22</v>
      </c>
      <c r="L608" s="1" t="str">
        <f>HYPERLINK("https://files.afu.se/Downloads/Transcripts/0%20-%20Government/USA%20-%20NASA%20Astrobiology/2017 05 10 - NASA Astrobiology - AbSciCon 2017 • Day 3 • Session 1  Eric Wolf_Dy1di0t1Isk - transcript (automated).pdf","Transcript Link")</f>
        <v>Transcript Link</v>
      </c>
      <c r="M608" s="2" t="str">
        <f>HYPERLINK("https://files.afu.se/Downloads/Transcripts/0%20-%20Government/USA%20-%20NASA%20Astrobiology/2017 05 10 - NASA Astrobiology - AbSciCon 2017 • Day 3 • Session 1  Eric Wolf_Dy1di0t1Isk - transcript (automated).pdf","Transcript Link")</f>
        <v>Transcript Link</v>
      </c>
    </row>
    <row r="609" ht="195" spans="1:13">
      <c r="A609" s="1" t="s">
        <v>2334</v>
      </c>
      <c r="B609" s="1" t="s">
        <v>13</v>
      </c>
      <c r="C609" s="4" t="s">
        <v>2365</v>
      </c>
      <c r="D609" s="1" t="s">
        <v>2366</v>
      </c>
      <c r="E609" s="1" t="s">
        <v>2271</v>
      </c>
      <c r="F609" s="4" t="s">
        <v>17</v>
      </c>
      <c r="G609" s="1" t="s">
        <v>18</v>
      </c>
      <c r="H609" s="1" t="s">
        <v>19</v>
      </c>
      <c r="I609" s="1" t="s">
        <v>20</v>
      </c>
      <c r="J609" s="1" t="s">
        <v>2367</v>
      </c>
      <c r="K609" s="1" t="s">
        <v>22</v>
      </c>
      <c r="L609" s="1" t="str">
        <f>HYPERLINK("https://files.afu.se/Downloads/Transcripts/0%20-%20Government/USA%20-%20NASA%20Astrobiology/2017 05 10 - NASA Astrobiology - AbSciCon 2017 • Day 3 • Session 1  Jade Checlair_HfZEeMFgDLc - transcript (automated).pdf","Transcript Link")</f>
        <v>Transcript Link</v>
      </c>
      <c r="M609" s="2" t="str">
        <f>HYPERLINK("https://files.afu.se/Downloads/Transcripts/0%20-%20Government/USA%20-%20NASA%20Astrobiology/2017 05 10 - NASA Astrobiology - AbSciCon 2017 • Day 3 • Session 1  Jade Checlair_HfZEeMFgDLc - transcript (automated).pdf","Transcript Link")</f>
        <v>Transcript Link</v>
      </c>
    </row>
    <row r="610" ht="195" spans="1:13">
      <c r="A610" s="1" t="s">
        <v>2334</v>
      </c>
      <c r="B610" s="1" t="s">
        <v>13</v>
      </c>
      <c r="C610" s="4" t="s">
        <v>2368</v>
      </c>
      <c r="D610" s="1" t="s">
        <v>2369</v>
      </c>
      <c r="E610" s="1" t="s">
        <v>2271</v>
      </c>
      <c r="F610" s="4" t="s">
        <v>17</v>
      </c>
      <c r="G610" s="1" t="s">
        <v>18</v>
      </c>
      <c r="H610" s="1" t="s">
        <v>19</v>
      </c>
      <c r="I610" s="1" t="s">
        <v>20</v>
      </c>
      <c r="J610" s="1" t="s">
        <v>2370</v>
      </c>
      <c r="K610" s="1" t="s">
        <v>22</v>
      </c>
      <c r="L610" s="1" t="str">
        <f>HYPERLINK("https://files.afu.se/Downloads/Transcripts/0%20-%20Government/USA%20-%20NASA%20Astrobiology/2017 05 10 - NASA Astrobiology - AbSciCon 2017 • Day 3 • Session 1  Jacob Haqq-Misra_1iVyJLb9Rag - transcript (automated).pdf","Transcript Link")</f>
        <v>Transcript Link</v>
      </c>
      <c r="M610" s="2" t="str">
        <f>HYPERLINK("https://files.afu.se/Downloads/Transcripts/0%20-%20Government/USA%20-%20NASA%20Astrobiology/2017 05 10 - NASA Astrobiology - AbSciCon 2017 • Day 3 • Session 1  Jacob Haqq-Misra_1iVyJLb9Rag - transcript (automated).pdf","Transcript Link")</f>
        <v>Transcript Link</v>
      </c>
    </row>
    <row r="611" ht="195" spans="1:13">
      <c r="A611" s="1" t="s">
        <v>2334</v>
      </c>
      <c r="B611" s="1" t="s">
        <v>13</v>
      </c>
      <c r="C611" s="4" t="s">
        <v>2371</v>
      </c>
      <c r="D611" s="1" t="s">
        <v>2372</v>
      </c>
      <c r="E611" s="1" t="s">
        <v>2271</v>
      </c>
      <c r="F611" s="4" t="s">
        <v>17</v>
      </c>
      <c r="G611" s="1" t="s">
        <v>18</v>
      </c>
      <c r="H611" s="1" t="s">
        <v>19</v>
      </c>
      <c r="I611" s="1" t="s">
        <v>20</v>
      </c>
      <c r="J611" s="1" t="s">
        <v>2373</v>
      </c>
      <c r="K611" s="1" t="s">
        <v>22</v>
      </c>
      <c r="L611" s="1" t="str">
        <f>HYPERLINK("https://files.afu.se/Downloads/Transcripts/0%20-%20Government/USA%20-%20NASA%20Astrobiology/2017 05 10 - NASA Astrobiology - AbSciCon 2017 • Day 3 • Plenary  Astrobiology Education_jNQjP8I3xEQ - transcript (automated).pdf","Transcript Link")</f>
        <v>Transcript Link</v>
      </c>
      <c r="M611" s="2" t="str">
        <f>HYPERLINK("https://files.afu.se/Downloads/Transcripts/0%20-%20Government/USA%20-%20NASA%20Astrobiology/2017 05 10 - NASA Astrobiology - AbSciCon 2017 • Day 3 • Plenary  Astrobiology Education_jNQjP8I3xEQ - transcript (automated).pdf","Transcript Link")</f>
        <v>Transcript Link</v>
      </c>
    </row>
    <row r="612" ht="195" spans="1:13">
      <c r="A612" s="1" t="s">
        <v>2334</v>
      </c>
      <c r="B612" s="1" t="s">
        <v>13</v>
      </c>
      <c r="C612" s="4" t="s">
        <v>2374</v>
      </c>
      <c r="D612" s="1" t="s">
        <v>2375</v>
      </c>
      <c r="E612" s="1" t="s">
        <v>2271</v>
      </c>
      <c r="F612" s="4" t="s">
        <v>17</v>
      </c>
      <c r="G612" s="1" t="s">
        <v>18</v>
      </c>
      <c r="H612" s="1" t="s">
        <v>19</v>
      </c>
      <c r="I612" s="1" t="s">
        <v>20</v>
      </c>
      <c r="J612" s="1" t="s">
        <v>2376</v>
      </c>
      <c r="K612" s="1" t="s">
        <v>22</v>
      </c>
      <c r="L612" s="1" t="str">
        <f>HYPERLINK("https://files.afu.se/Downloads/Transcripts/0%20-%20Government/USA%20-%20NASA%20Astrobiology/2017 05 10 - NASA Astrobiology - AbSciCon 2017 • Day 1 • Session 3  John Grunsfeld_9Y_2c0n0EXs - transcript (automated).pdf","Transcript Link")</f>
        <v>Transcript Link</v>
      </c>
      <c r="M612" s="2" t="str">
        <f>HYPERLINK("https://files.afu.se/Downloads/Transcripts/0%20-%20Government/USA%20-%20NASA%20Astrobiology/2017 05 10 - NASA Astrobiology - AbSciCon 2017 • Day 1 • Session 3  John Grunsfeld_9Y_2c0n0EXs - transcript (automated).pdf","Transcript Link")</f>
        <v>Transcript Link</v>
      </c>
    </row>
    <row r="613" ht="195" spans="1:13">
      <c r="A613" s="1" t="s">
        <v>2334</v>
      </c>
      <c r="B613" s="1" t="s">
        <v>13</v>
      </c>
      <c r="C613" s="4" t="s">
        <v>2377</v>
      </c>
      <c r="D613" s="1" t="s">
        <v>2378</v>
      </c>
      <c r="E613" s="1" t="s">
        <v>2271</v>
      </c>
      <c r="F613" s="4" t="s">
        <v>17</v>
      </c>
      <c r="G613" s="1" t="s">
        <v>18</v>
      </c>
      <c r="H613" s="1" t="s">
        <v>19</v>
      </c>
      <c r="I613" s="1" t="s">
        <v>20</v>
      </c>
      <c r="J613" s="1" t="s">
        <v>2379</v>
      </c>
      <c r="K613" s="1" t="s">
        <v>22</v>
      </c>
      <c r="L613" s="1" t="str">
        <f>HYPERLINK("https://files.afu.se/Downloads/Transcripts/0%20-%20Government/USA%20-%20NASA%20Astrobiology/2017 05 10 - NASA Astrobiology - AbSciCon 2017 • Day 1 • Session 3  Debra Fischer_htIsTB78AUU - transcript (automated).pdf","Transcript Link")</f>
        <v>Transcript Link</v>
      </c>
      <c r="M613" s="2" t="str">
        <f>HYPERLINK("https://files.afu.se/Downloads/Transcripts/0%20-%20Government/USA%20-%20NASA%20Astrobiology/2017 05 10 - NASA Astrobiology - AbSciCon 2017 • Day 1 • Session 3  Debra Fischer_htIsTB78AUU - transcript (automated).pdf","Transcript Link")</f>
        <v>Transcript Link</v>
      </c>
    </row>
    <row r="614" ht="195" spans="1:13">
      <c r="A614" s="1" t="s">
        <v>2334</v>
      </c>
      <c r="B614" s="1" t="s">
        <v>13</v>
      </c>
      <c r="C614" s="4" t="s">
        <v>2380</v>
      </c>
      <c r="D614" s="1" t="s">
        <v>2381</v>
      </c>
      <c r="E614" s="1" t="s">
        <v>2271</v>
      </c>
      <c r="F614" s="4" t="s">
        <v>17</v>
      </c>
      <c r="G614" s="1" t="s">
        <v>18</v>
      </c>
      <c r="H614" s="1" t="s">
        <v>19</v>
      </c>
      <c r="I614" s="1" t="s">
        <v>20</v>
      </c>
      <c r="J614" s="1" t="s">
        <v>2382</v>
      </c>
      <c r="K614" s="1" t="s">
        <v>22</v>
      </c>
      <c r="L614" s="1" t="str">
        <f>HYPERLINK("https://files.afu.se/Downloads/Transcripts/0%20-%20Government/USA%20-%20NASA%20Astrobiology/2017 05 10 - NASA Astrobiology - AbSciCon 2017 • Day 2 • Public Talk  Where Will We Find Alien Life _i1NQEdwUVSc - transcript (automated).pdf","Transcript Link")</f>
        <v>Transcript Link</v>
      </c>
      <c r="M614" s="2" t="str">
        <f>HYPERLINK("https://files.afu.se/Downloads/Transcripts/0%20-%20Government/USA%20-%20NASA%20Astrobiology/2017 05 10 - NASA Astrobiology - AbSciCon 2017 • Day 2 • Public Talk  Where Will We Find Alien Life _i1NQEdwUVSc - transcript (automated).pdf","Transcript Link")</f>
        <v>Transcript Link</v>
      </c>
    </row>
    <row r="615" ht="195" spans="1:13">
      <c r="A615" s="1" t="s">
        <v>2334</v>
      </c>
      <c r="B615" s="1" t="s">
        <v>13</v>
      </c>
      <c r="C615" s="4" t="s">
        <v>2383</v>
      </c>
      <c r="D615" s="1" t="s">
        <v>2384</v>
      </c>
      <c r="E615" s="1" t="s">
        <v>2271</v>
      </c>
      <c r="F615" s="4" t="s">
        <v>17</v>
      </c>
      <c r="G615" s="1" t="s">
        <v>18</v>
      </c>
      <c r="H615" s="1" t="s">
        <v>19</v>
      </c>
      <c r="I615" s="1" t="s">
        <v>20</v>
      </c>
      <c r="J615" s="1" t="s">
        <v>2385</v>
      </c>
      <c r="K615" s="1" t="s">
        <v>22</v>
      </c>
      <c r="L615" s="1" t="str">
        <f>HYPERLINK("https://files.afu.se/Downloads/Transcripts/0%20-%20Government/USA%20-%20NASA%20Astrobiology/2017 05 10 - NASA Astrobiology - AbSciCon 2017 • Day 2 • Plenary  Recent Developments in Origin of Life Studies_Q5CCrMeVRUE - transcript (automated).pdf","Transcript Link")</f>
        <v>Transcript Link</v>
      </c>
      <c r="M615" s="2" t="str">
        <f>HYPERLINK("https://files.afu.se/Downloads/Transcripts/0%20-%20Government/USA%20-%20NASA%20Astrobiology/2017 05 10 - NASA Astrobiology - AbSciCon 2017 • Day 2 • Plenary  Recent Developments in Origin of Life Studies_Q5CCrMeVRUE - transcript (automated).pdf","Transcript Link")</f>
        <v>Transcript Link</v>
      </c>
    </row>
    <row r="616" ht="195" spans="1:13">
      <c r="A616" s="1" t="s">
        <v>2334</v>
      </c>
      <c r="B616" s="1" t="s">
        <v>13</v>
      </c>
      <c r="C616" s="4" t="s">
        <v>2386</v>
      </c>
      <c r="D616" s="1" t="s">
        <v>2387</v>
      </c>
      <c r="E616" s="1" t="s">
        <v>2271</v>
      </c>
      <c r="F616" s="4" t="s">
        <v>17</v>
      </c>
      <c r="G616" s="1" t="s">
        <v>18</v>
      </c>
      <c r="H616" s="1" t="s">
        <v>19</v>
      </c>
      <c r="I616" s="1" t="s">
        <v>20</v>
      </c>
      <c r="J616" s="1" t="s">
        <v>2388</v>
      </c>
      <c r="K616" s="1" t="s">
        <v>22</v>
      </c>
      <c r="L616" s="1" t="str">
        <f>HYPERLINK("https://files.afu.se/Downloads/Transcripts/0%20-%20Government/USA%20-%20NASA%20Astrobiology/2017 05 10 - NASA Astrobiology - AbSciCon 2017 • Day 2 • Session 4  Thaddeus Komacek_gCs8k7Y9J4Y - transcript (automated).pdf","Transcript Link")</f>
        <v>Transcript Link</v>
      </c>
      <c r="M616" s="2" t="str">
        <f>HYPERLINK("https://files.afu.se/Downloads/Transcripts/0%20-%20Government/USA%20-%20NASA%20Astrobiology/2017 05 10 - NASA Astrobiology - AbSciCon 2017 • Day 2 • Session 4  Thaddeus Komacek_gCs8k7Y9J4Y - transcript (automated).pdf","Transcript Link")</f>
        <v>Transcript Link</v>
      </c>
    </row>
    <row r="617" ht="195" spans="1:13">
      <c r="A617" s="1" t="s">
        <v>2334</v>
      </c>
      <c r="B617" s="1" t="s">
        <v>13</v>
      </c>
      <c r="C617" s="4" t="s">
        <v>2389</v>
      </c>
      <c r="D617" s="1" t="s">
        <v>2390</v>
      </c>
      <c r="E617" s="1" t="s">
        <v>2271</v>
      </c>
      <c r="F617" s="4" t="s">
        <v>17</v>
      </c>
      <c r="G617" s="1" t="s">
        <v>18</v>
      </c>
      <c r="H617" s="1" t="s">
        <v>19</v>
      </c>
      <c r="I617" s="1" t="s">
        <v>20</v>
      </c>
      <c r="J617" s="1" t="s">
        <v>2391</v>
      </c>
      <c r="K617" s="1" t="s">
        <v>22</v>
      </c>
      <c r="L617" s="1" t="str">
        <f>HYPERLINK("https://files.afu.se/Downloads/Transcripts/0%20-%20Government/USA%20-%20NASA%20Astrobiology/2017 05 10 - NASA Astrobiology - AbSciCon 2017 • Day 2 • Session 4  Jake Hanson_WFfe_q_drRU - transcript (automated).pdf","Transcript Link")</f>
        <v>Transcript Link</v>
      </c>
      <c r="M617" s="2" t="str">
        <f>HYPERLINK("https://files.afu.se/Downloads/Transcripts/0%20-%20Government/USA%20-%20NASA%20Astrobiology/2017 05 10 - NASA Astrobiology - AbSciCon 2017 • Day 2 • Session 4  Jake Hanson_WFfe_q_drRU - transcript (automated).pdf","Transcript Link")</f>
        <v>Transcript Link</v>
      </c>
    </row>
    <row r="618" ht="195" spans="1:13">
      <c r="A618" s="1" t="s">
        <v>2334</v>
      </c>
      <c r="B618" s="1" t="s">
        <v>13</v>
      </c>
      <c r="C618" s="4" t="s">
        <v>2392</v>
      </c>
      <c r="D618" s="1" t="s">
        <v>2393</v>
      </c>
      <c r="E618" s="1" t="s">
        <v>2271</v>
      </c>
      <c r="F618" s="4" t="s">
        <v>17</v>
      </c>
      <c r="G618" s="1" t="s">
        <v>18</v>
      </c>
      <c r="H618" s="1" t="s">
        <v>19</v>
      </c>
      <c r="I618" s="1" t="s">
        <v>20</v>
      </c>
      <c r="J618" s="1" t="s">
        <v>2394</v>
      </c>
      <c r="K618" s="1" t="s">
        <v>22</v>
      </c>
      <c r="L618" s="1" t="str">
        <f>HYPERLINK("https://files.afu.se/Downloads/Transcripts/0%20-%20Government/USA%20-%20NASA%20Astrobiology/2017 05 10 - NASA Astrobiology - AbSciCon 2017 • Day 2 • Session 4  Owen Lehmer_iO8c6oahhec - transcript (automated).pdf","Transcript Link")</f>
        <v>Transcript Link</v>
      </c>
      <c r="M618" s="2" t="str">
        <f>HYPERLINK("https://files.afu.se/Downloads/Transcripts/0%20-%20Government/USA%20-%20NASA%20Astrobiology/2017 05 10 - NASA Astrobiology - AbSciCon 2017 • Day 2 • Session 4  Owen Lehmer_iO8c6oahhec - transcript (automated).pdf","Transcript Link")</f>
        <v>Transcript Link</v>
      </c>
    </row>
    <row r="619" ht="195" spans="1:13">
      <c r="A619" s="1" t="s">
        <v>2334</v>
      </c>
      <c r="B619" s="1" t="s">
        <v>13</v>
      </c>
      <c r="C619" s="4" t="s">
        <v>2395</v>
      </c>
      <c r="D619" s="1" t="s">
        <v>2396</v>
      </c>
      <c r="E619" s="1" t="s">
        <v>2271</v>
      </c>
      <c r="F619" s="4" t="s">
        <v>17</v>
      </c>
      <c r="G619" s="1" t="s">
        <v>18</v>
      </c>
      <c r="H619" s="1" t="s">
        <v>19</v>
      </c>
      <c r="I619" s="1" t="s">
        <v>20</v>
      </c>
      <c r="J619" s="1" t="s">
        <v>2397</v>
      </c>
      <c r="K619" s="1" t="s">
        <v>22</v>
      </c>
      <c r="L619" s="1" t="str">
        <f>HYPERLINK("https://files.afu.se/Downloads/Transcripts/0%20-%20Government/USA%20-%20NASA%20Astrobiology/2017 05 10 - NASA Astrobiology - AbSciCon 2017 • Day 2 • Session 3  Paul Kalas_SpDMKROf2bA - transcript (automated).pdf","Transcript Link")</f>
        <v>Transcript Link</v>
      </c>
      <c r="M619" s="2" t="str">
        <f>HYPERLINK("https://files.afu.se/Downloads/Transcripts/0%20-%20Government/USA%20-%20NASA%20Astrobiology/2017 05 10 - NASA Astrobiology - AbSciCon 2017 • Day 2 • Session 3  Paul Kalas_SpDMKROf2bA - transcript (automated).pdf","Transcript Link")</f>
        <v>Transcript Link</v>
      </c>
    </row>
    <row r="620" ht="195" spans="1:13">
      <c r="A620" s="1" t="s">
        <v>2334</v>
      </c>
      <c r="B620" s="1" t="s">
        <v>13</v>
      </c>
      <c r="C620" s="4" t="s">
        <v>2398</v>
      </c>
      <c r="D620" s="1" t="s">
        <v>2399</v>
      </c>
      <c r="E620" s="1" t="s">
        <v>2271</v>
      </c>
      <c r="F620" s="4" t="s">
        <v>17</v>
      </c>
      <c r="G620" s="1" t="s">
        <v>18</v>
      </c>
      <c r="H620" s="1" t="s">
        <v>19</v>
      </c>
      <c r="I620" s="1" t="s">
        <v>20</v>
      </c>
      <c r="J620" s="1" t="s">
        <v>2400</v>
      </c>
      <c r="K620" s="1" t="s">
        <v>22</v>
      </c>
      <c r="L620" s="1" t="str">
        <f>HYPERLINK("https://files.afu.se/Downloads/Transcripts/0%20-%20Government/USA%20-%20NASA%20Astrobiology/2017 05 10 - NASA Astrobiology - AbSciCon 2017 • Day 2 • Session 3  Kimberly Ward-Duong_WyGkRwE0OWg - transcript (automated).pdf","Transcript Link")</f>
        <v>Transcript Link</v>
      </c>
      <c r="M620" s="2" t="str">
        <f>HYPERLINK("https://files.afu.se/Downloads/Transcripts/0%20-%20Government/USA%20-%20NASA%20Astrobiology/2017 05 10 - NASA Astrobiology - AbSciCon 2017 • Day 2 • Session 3  Kimberly Ward-Duong_WyGkRwE0OWg - transcript (automated).pdf","Transcript Link")</f>
        <v>Transcript Link</v>
      </c>
    </row>
    <row r="621" ht="195" spans="1:13">
      <c r="A621" s="1" t="s">
        <v>2334</v>
      </c>
      <c r="B621" s="1" t="s">
        <v>13</v>
      </c>
      <c r="C621" s="4" t="s">
        <v>2401</v>
      </c>
      <c r="D621" s="1" t="s">
        <v>2402</v>
      </c>
      <c r="E621" s="1" t="s">
        <v>2271</v>
      </c>
      <c r="F621" s="4" t="s">
        <v>17</v>
      </c>
      <c r="G621" s="1" t="s">
        <v>18</v>
      </c>
      <c r="H621" s="1" t="s">
        <v>19</v>
      </c>
      <c r="I621" s="1" t="s">
        <v>20</v>
      </c>
      <c r="J621" s="1" t="s">
        <v>2403</v>
      </c>
      <c r="K621" s="1" t="s">
        <v>22</v>
      </c>
      <c r="L621" s="1" t="str">
        <f>HYPERLINK("https://files.afu.se/Downloads/Transcripts/0%20-%20Government/USA%20-%20NASA%20Astrobiology/2017 05 10 - NASA Astrobiology - AbSciCon 2017 • Day 2 • Session 3  Gijs Mulders_8jwalX6lYVc - transcript (automated).pdf","Transcript Link")</f>
        <v>Transcript Link</v>
      </c>
      <c r="M621" s="2" t="str">
        <f>HYPERLINK("https://files.afu.se/Downloads/Transcripts/0%20-%20Government/USA%20-%20NASA%20Astrobiology/2017 05 10 - NASA Astrobiology - AbSciCon 2017 • Day 2 • Session 3  Gijs Mulders_8jwalX6lYVc - transcript (automated).pdf","Transcript Link")</f>
        <v>Transcript Link</v>
      </c>
    </row>
    <row r="622" ht="195" spans="1:13">
      <c r="A622" s="1" t="s">
        <v>2334</v>
      </c>
      <c r="B622" s="1" t="s">
        <v>13</v>
      </c>
      <c r="C622" s="4" t="s">
        <v>2404</v>
      </c>
      <c r="D622" s="1" t="s">
        <v>2405</v>
      </c>
      <c r="E622" s="1" t="s">
        <v>2271</v>
      </c>
      <c r="F622" s="4" t="s">
        <v>17</v>
      </c>
      <c r="G622" s="1" t="s">
        <v>18</v>
      </c>
      <c r="H622" s="1" t="s">
        <v>19</v>
      </c>
      <c r="I622" s="1" t="s">
        <v>20</v>
      </c>
      <c r="J622" s="1" t="s">
        <v>2406</v>
      </c>
      <c r="K622" s="1" t="s">
        <v>22</v>
      </c>
      <c r="L622" s="1" t="str">
        <f>HYPERLINK("https://files.afu.se/Downloads/Transcripts/0%20-%20Government/USA%20-%20NASA%20Astrobiology/2017 05 10 - NASA Astrobiology - AbSciCon 2017 • Day 2 • Session 2  Lindsay Williams_6EpW4Nv4obs - transcript (automated).pdf","Transcript Link")</f>
        <v>Transcript Link</v>
      </c>
      <c r="M622" s="2" t="str">
        <f>HYPERLINK("https://files.afu.se/Downloads/Transcripts/0%20-%20Government/USA%20-%20NASA%20Astrobiology/2017 05 10 - NASA Astrobiology - AbSciCon 2017 • Day 2 • Session 2  Lindsay Williams_6EpW4Nv4obs - transcript (automated).pdf","Transcript Link")</f>
        <v>Transcript Link</v>
      </c>
    </row>
    <row r="623" ht="195" spans="1:13">
      <c r="A623" s="1" t="s">
        <v>2334</v>
      </c>
      <c r="B623" s="1" t="s">
        <v>13</v>
      </c>
      <c r="C623" s="4" t="s">
        <v>2407</v>
      </c>
      <c r="D623" s="1" t="s">
        <v>2408</v>
      </c>
      <c r="E623" s="1" t="s">
        <v>2271</v>
      </c>
      <c r="F623" s="4" t="s">
        <v>17</v>
      </c>
      <c r="G623" s="1" t="s">
        <v>18</v>
      </c>
      <c r="H623" s="1" t="s">
        <v>19</v>
      </c>
      <c r="I623" s="1" t="s">
        <v>20</v>
      </c>
      <c r="J623" s="1" t="s">
        <v>2409</v>
      </c>
      <c r="K623" s="1" t="s">
        <v>22</v>
      </c>
      <c r="L623" s="1" t="str">
        <f>HYPERLINK("https://files.afu.se/Downloads/Transcripts/0%20-%20Government/USA%20-%20NASA%20Astrobiology/2017 05 10 - NASA Astrobiology - AbSciCon 2017 • Day 2 • Session 2  Mary Sabuda__V12SatELyQ - transcript (automated).pdf","Transcript Link")</f>
        <v>Transcript Link</v>
      </c>
      <c r="M623" s="2" t="str">
        <f>HYPERLINK("https://files.afu.se/Downloads/Transcripts/0%20-%20Government/USA%20-%20NASA%20Astrobiology/2017 05 10 - NASA Astrobiology - AbSciCon 2017 • Day 2 • Session 2  Mary Sabuda__V12SatELyQ - transcript (automated).pdf","Transcript Link")</f>
        <v>Transcript Link</v>
      </c>
    </row>
    <row r="624" ht="195" spans="1:13">
      <c r="A624" s="1" t="s">
        <v>2334</v>
      </c>
      <c r="B624" s="1" t="s">
        <v>13</v>
      </c>
      <c r="C624" s="4" t="s">
        <v>2410</v>
      </c>
      <c r="D624" s="1" t="s">
        <v>2411</v>
      </c>
      <c r="E624" s="1" t="s">
        <v>2271</v>
      </c>
      <c r="F624" s="4" t="s">
        <v>17</v>
      </c>
      <c r="G624" s="1" t="s">
        <v>18</v>
      </c>
      <c r="H624" s="1" t="s">
        <v>19</v>
      </c>
      <c r="I624" s="1" t="s">
        <v>20</v>
      </c>
      <c r="J624" s="1" t="s">
        <v>2412</v>
      </c>
      <c r="K624" s="1" t="s">
        <v>22</v>
      </c>
      <c r="L624" s="1" t="str">
        <f>HYPERLINK("https://files.afu.se/Downloads/Transcripts/0%20-%20Government/USA%20-%20NASA%20Astrobiology/2017 05 10 - NASA Astrobiology - AbSciCon 2017 • Day 2 • Session 1  Lauren Seyler_CSbiFOBmlNA - transcript (automated).pdf","Transcript Link")</f>
        <v>Transcript Link</v>
      </c>
      <c r="M624" s="2" t="str">
        <f>HYPERLINK("https://files.afu.se/Downloads/Transcripts/0%20-%20Government/USA%20-%20NASA%20Astrobiology/2017 05 10 - NASA Astrobiology - AbSciCon 2017 • Day 2 • Session 1  Lauren Seyler_CSbiFOBmlNA - transcript (automated).pdf","Transcript Link")</f>
        <v>Transcript Link</v>
      </c>
    </row>
    <row r="625" ht="195" spans="1:13">
      <c r="A625" s="1" t="s">
        <v>2334</v>
      </c>
      <c r="B625" s="1" t="s">
        <v>13</v>
      </c>
      <c r="C625" s="4" t="s">
        <v>2413</v>
      </c>
      <c r="D625" s="1" t="s">
        <v>2414</v>
      </c>
      <c r="E625" s="1" t="s">
        <v>2271</v>
      </c>
      <c r="F625" s="4" t="s">
        <v>17</v>
      </c>
      <c r="G625" s="1" t="s">
        <v>18</v>
      </c>
      <c r="H625" s="1" t="s">
        <v>19</v>
      </c>
      <c r="I625" s="1" t="s">
        <v>20</v>
      </c>
      <c r="J625" s="1" t="s">
        <v>2415</v>
      </c>
      <c r="K625" s="1" t="s">
        <v>22</v>
      </c>
      <c r="L625" s="1" t="str">
        <f>HYPERLINK("https://files.afu.se/Downloads/Transcripts/0%20-%20Government/USA%20-%20NASA%20Astrobiology/2017 05 10 - NASA Astrobiology - AbSciCon 2017 • Day 2 • Session 1  Katrina Twing_PdwHjZk1H2Q - transcript (automated).pdf","Transcript Link")</f>
        <v>Transcript Link</v>
      </c>
      <c r="M625" s="2" t="str">
        <f>HYPERLINK("https://files.afu.se/Downloads/Transcripts/0%20-%20Government/USA%20-%20NASA%20Astrobiology/2017 05 10 - NASA Astrobiology - AbSciCon 2017 • Day 2 • Session 1  Katrina Twing_PdwHjZk1H2Q - transcript (automated).pdf","Transcript Link")</f>
        <v>Transcript Link</v>
      </c>
    </row>
    <row r="626" ht="195" spans="1:13">
      <c r="A626" s="1" t="s">
        <v>2334</v>
      </c>
      <c r="B626" s="1" t="s">
        <v>13</v>
      </c>
      <c r="C626" s="4" t="s">
        <v>2416</v>
      </c>
      <c r="D626" s="1" t="s">
        <v>2417</v>
      </c>
      <c r="E626" s="1" t="s">
        <v>2271</v>
      </c>
      <c r="F626" s="4" t="s">
        <v>17</v>
      </c>
      <c r="G626" s="1" t="s">
        <v>18</v>
      </c>
      <c r="H626" s="1" t="s">
        <v>19</v>
      </c>
      <c r="I626" s="1" t="s">
        <v>20</v>
      </c>
      <c r="J626" s="1" t="s">
        <v>2418</v>
      </c>
      <c r="K626" s="1" t="s">
        <v>22</v>
      </c>
      <c r="L626" s="1" t="str">
        <f>HYPERLINK("https://files.afu.se/Downloads/Transcripts/0%20-%20Government/USA%20-%20NASA%20Astrobiology/2017 05 10 - NASA Astrobiology - AbSciCon 2017 • Day 2 • Session 1  Chris German_Yfu86sgZyYQ - transcript (automated).pdf","Transcript Link")</f>
        <v>Transcript Link</v>
      </c>
      <c r="M626" s="2" t="str">
        <f>HYPERLINK("https://files.afu.se/Downloads/Transcripts/0%20-%20Government/USA%20-%20NASA%20Astrobiology/2017 05 10 - NASA Astrobiology - AbSciCon 2017 • Day 2 • Session 1  Chris German_Yfu86sgZyYQ - transcript (automated).pdf","Transcript Link")</f>
        <v>Transcript Link</v>
      </c>
    </row>
    <row r="627" ht="195" spans="1:13">
      <c r="A627" s="1" t="s">
        <v>2334</v>
      </c>
      <c r="B627" s="1" t="s">
        <v>13</v>
      </c>
      <c r="C627" s="4" t="s">
        <v>2419</v>
      </c>
      <c r="D627" s="1" t="s">
        <v>2420</v>
      </c>
      <c r="E627" s="1" t="s">
        <v>2271</v>
      </c>
      <c r="F627" s="4" t="s">
        <v>17</v>
      </c>
      <c r="G627" s="1" t="s">
        <v>18</v>
      </c>
      <c r="H627" s="1" t="s">
        <v>19</v>
      </c>
      <c r="I627" s="1" t="s">
        <v>20</v>
      </c>
      <c r="J627" s="1" t="s">
        <v>2421</v>
      </c>
      <c r="K627" s="1" t="s">
        <v>22</v>
      </c>
      <c r="L627" s="1" t="str">
        <f>HYPERLINK("https://files.afu.se/Downloads/Transcripts/0%20-%20Government/USA%20-%20NASA%20Astrobiology/2017 05 10 - NASA Astrobiology - AbSciCon 2017 • Day 1 • Plenary  Planetary Protection_6tMc_MJEDb0 - transcript (automated).pdf","Transcript Link")</f>
        <v>Transcript Link</v>
      </c>
      <c r="M627" s="2" t="str">
        <f>HYPERLINK("https://files.afu.se/Downloads/Transcripts/0%20-%20Government/USA%20-%20NASA%20Astrobiology/2017 05 10 - NASA Astrobiology - AbSciCon 2017 • Day 1 • Plenary  Planetary Protection_6tMc_MJEDb0 - transcript (automated).pdf","Transcript Link")</f>
        <v>Transcript Link</v>
      </c>
    </row>
    <row r="628" ht="195" spans="1:13">
      <c r="A628" s="1" t="s">
        <v>2334</v>
      </c>
      <c r="B628" s="1" t="s">
        <v>13</v>
      </c>
      <c r="C628" s="4" t="s">
        <v>2422</v>
      </c>
      <c r="D628" s="1" t="s">
        <v>2423</v>
      </c>
      <c r="E628" s="1" t="s">
        <v>2271</v>
      </c>
      <c r="F628" s="4" t="s">
        <v>17</v>
      </c>
      <c r="G628" s="1" t="s">
        <v>18</v>
      </c>
      <c r="H628" s="1" t="s">
        <v>19</v>
      </c>
      <c r="I628" s="1" t="s">
        <v>20</v>
      </c>
      <c r="J628" s="1" t="s">
        <v>2424</v>
      </c>
      <c r="K628" s="1" t="s">
        <v>22</v>
      </c>
      <c r="L628" s="1" t="str">
        <f>HYPERLINK("https://files.afu.se/Downloads/Transcripts/0%20-%20Government/USA%20-%20NASA%20Astrobiology/2017 05 10 - NASA Astrobiology - AbSciCon 2017 • Day 3 • Plenary  Social &amp; Conceptual Issues in Astrobiology_FzEzQ_Kg2Rs - transcript (automated).pdf","Transcript Link")</f>
        <v>Transcript Link</v>
      </c>
      <c r="M628" s="2" t="str">
        <f>HYPERLINK("https://files.afu.se/Downloads/Transcripts/0%20-%20Government/USA%20-%20NASA%20Astrobiology/2017 05 10 - NASA Astrobiology - AbSciCon 2017 • Day 3 • Plenary  Social &amp; Conceptual Issues in Astrobiology_FzEzQ_Kg2Rs - transcript (automated).pdf","Transcript Link")</f>
        <v>Transcript Link</v>
      </c>
    </row>
    <row r="629" ht="195" spans="1:13">
      <c r="A629" s="1" t="s">
        <v>2334</v>
      </c>
      <c r="B629" s="1" t="s">
        <v>13</v>
      </c>
      <c r="C629" s="4" t="s">
        <v>2425</v>
      </c>
      <c r="D629" s="1" t="s">
        <v>2426</v>
      </c>
      <c r="E629" s="1" t="s">
        <v>2271</v>
      </c>
      <c r="F629" s="4" t="s">
        <v>17</v>
      </c>
      <c r="G629" s="1" t="s">
        <v>18</v>
      </c>
      <c r="H629" s="1" t="s">
        <v>19</v>
      </c>
      <c r="I629" s="1" t="s">
        <v>20</v>
      </c>
      <c r="J629" s="1" t="s">
        <v>2427</v>
      </c>
      <c r="K629" s="1" t="s">
        <v>22</v>
      </c>
      <c r="L629" s="1" t="str">
        <f>HYPERLINK("https://files.afu.se/Downloads/Transcripts/0%20-%20Government/USA%20-%20NASA%20Astrobiology/2017 05 10 - NASA Astrobiology - AbSciCon 2017 • Day 3 • Session 2  Michelle Hill_9wqLvik8rjM - transcript (automated).pdf","Transcript Link")</f>
        <v>Transcript Link</v>
      </c>
      <c r="M629" s="2" t="str">
        <f>HYPERLINK("https://files.afu.se/Downloads/Transcripts/0%20-%20Government/USA%20-%20NASA%20Astrobiology/2017 05 10 - NASA Astrobiology - AbSciCon 2017 • Day 3 • Session 2  Michelle Hill_9wqLvik8rjM - transcript (automated).pdf","Transcript Link")</f>
        <v>Transcript Link</v>
      </c>
    </row>
    <row r="630" ht="195" spans="1:13">
      <c r="A630" s="1" t="s">
        <v>2334</v>
      </c>
      <c r="B630" s="1" t="s">
        <v>13</v>
      </c>
      <c r="C630" s="4" t="s">
        <v>2428</v>
      </c>
      <c r="D630" s="1" t="s">
        <v>2429</v>
      </c>
      <c r="E630" s="1" t="s">
        <v>2271</v>
      </c>
      <c r="F630" s="4" t="s">
        <v>17</v>
      </c>
      <c r="G630" s="1" t="s">
        <v>18</v>
      </c>
      <c r="H630" s="1" t="s">
        <v>19</v>
      </c>
      <c r="I630" s="1" t="s">
        <v>20</v>
      </c>
      <c r="J630" s="1" t="s">
        <v>2430</v>
      </c>
      <c r="K630" s="1" t="s">
        <v>22</v>
      </c>
      <c r="L630" s="1" t="str">
        <f>HYPERLINK("https://files.afu.se/Downloads/Transcripts/0%20-%20Government/USA%20-%20NASA%20Astrobiology/2017 05 10 - NASA Astrobiology - AbSciCon 2017 • Day 1 • Session 2  Benjamin Rackham_JNGRdOyyv_o - transcript (automated).pdf","Transcript Link")</f>
        <v>Transcript Link</v>
      </c>
      <c r="M630" s="2" t="str">
        <f>HYPERLINK("https://files.afu.se/Downloads/Transcripts/0%20-%20Government/USA%20-%20NASA%20Astrobiology/2017 05 10 - NASA Astrobiology - AbSciCon 2017 • Day 1 • Session 2  Benjamin Rackham_JNGRdOyyv_o - transcript (automated).pdf","Transcript Link")</f>
        <v>Transcript Link</v>
      </c>
    </row>
    <row r="631" ht="195" spans="1:13">
      <c r="A631" s="1" t="s">
        <v>2334</v>
      </c>
      <c r="B631" s="1" t="s">
        <v>13</v>
      </c>
      <c r="C631" s="4" t="s">
        <v>2431</v>
      </c>
      <c r="D631" s="1" t="s">
        <v>2432</v>
      </c>
      <c r="E631" s="1" t="s">
        <v>2271</v>
      </c>
      <c r="F631" s="4" t="s">
        <v>17</v>
      </c>
      <c r="G631" s="1" t="s">
        <v>18</v>
      </c>
      <c r="H631" s="1" t="s">
        <v>19</v>
      </c>
      <c r="I631" s="1" t="s">
        <v>20</v>
      </c>
      <c r="J631" s="1" t="s">
        <v>2433</v>
      </c>
      <c r="K631" s="1" t="s">
        <v>22</v>
      </c>
      <c r="L631" s="1" t="str">
        <f>HYPERLINK("https://files.afu.se/Downloads/Transcripts/0%20-%20Government/USA%20-%20NASA%20Astrobiology/2017 05 10 - NASA Astrobiology - AbSciCon 2017 • Day 1 • Session 2  Chester Harman_vL0kCMO5k2Y - transcript (automated).pdf","Transcript Link")</f>
        <v>Transcript Link</v>
      </c>
      <c r="M631" s="2" t="str">
        <f>HYPERLINK("https://files.afu.se/Downloads/Transcripts/0%20-%20Government/USA%20-%20NASA%20Astrobiology/2017 05 10 - NASA Astrobiology - AbSciCon 2017 • Day 1 • Session 2  Chester Harman_vL0kCMO5k2Y - transcript (automated).pdf","Transcript Link")</f>
        <v>Transcript Link</v>
      </c>
    </row>
    <row r="632" ht="195" spans="1:13">
      <c r="A632" s="1" t="s">
        <v>2334</v>
      </c>
      <c r="B632" s="1" t="s">
        <v>13</v>
      </c>
      <c r="C632" s="4" t="s">
        <v>2434</v>
      </c>
      <c r="D632" s="1" t="s">
        <v>2435</v>
      </c>
      <c r="E632" s="1" t="s">
        <v>2271</v>
      </c>
      <c r="F632" s="4" t="s">
        <v>17</v>
      </c>
      <c r="G632" s="1" t="s">
        <v>18</v>
      </c>
      <c r="H632" s="1" t="s">
        <v>19</v>
      </c>
      <c r="I632" s="1" t="s">
        <v>20</v>
      </c>
      <c r="J632" s="1" t="s">
        <v>2436</v>
      </c>
      <c r="K632" s="1" t="s">
        <v>22</v>
      </c>
      <c r="L632" s="1" t="str">
        <f>HYPERLINK("https://files.afu.se/Downloads/Transcripts/0%20-%20Government/USA%20-%20NASA%20Astrobiology/2017 05 10 - NASA Astrobiology - AbSciCon 2017 • Day 1 • Session 2  Eddie Schwieterman_KHWyCPwjZmI - transcript (automated).pdf","Transcript Link")</f>
        <v>Transcript Link</v>
      </c>
      <c r="M632" s="2" t="str">
        <f>HYPERLINK("https://files.afu.se/Downloads/Transcripts/0%20-%20Government/USA%20-%20NASA%20Astrobiology/2017 05 10 - NASA Astrobiology - AbSciCon 2017 • Day 1 • Session 2  Eddie Schwieterman_KHWyCPwjZmI - transcript (automated).pdf","Transcript Link")</f>
        <v>Transcript Link</v>
      </c>
    </row>
    <row r="633" ht="195" spans="1:13">
      <c r="A633" s="1" t="s">
        <v>2334</v>
      </c>
      <c r="B633" s="1" t="s">
        <v>13</v>
      </c>
      <c r="C633" s="4" t="s">
        <v>2437</v>
      </c>
      <c r="D633" s="1" t="s">
        <v>2438</v>
      </c>
      <c r="E633" s="1" t="s">
        <v>2271</v>
      </c>
      <c r="F633" s="4" t="s">
        <v>17</v>
      </c>
      <c r="G633" s="1" t="s">
        <v>18</v>
      </c>
      <c r="H633" s="1" t="s">
        <v>19</v>
      </c>
      <c r="I633" s="1" t="s">
        <v>20</v>
      </c>
      <c r="J633" s="1" t="s">
        <v>2439</v>
      </c>
      <c r="K633" s="1" t="s">
        <v>22</v>
      </c>
      <c r="L633" s="1" t="str">
        <f>HYPERLINK("https://files.afu.se/Downloads/Transcripts/0%20-%20Government/USA%20-%20NASA%20Astrobiology/2017 05 10 - NASA Astrobiology - AbSciCon 2017 • Day 1 • Session 1  Jack O'Malley-James_8MGQ6Q68JXs - transcript (automated).pdf","Transcript Link")</f>
        <v>Transcript Link</v>
      </c>
      <c r="M633" s="2" t="str">
        <f>HYPERLINK("https://files.afu.se/Downloads/Transcripts/0%20-%20Government/USA%20-%20NASA%20Astrobiology/2017 05 10 - NASA Astrobiology - AbSciCon 2017 • Day 1 • Session 1  Jack O'Malley-James_8MGQ6Q68JXs - transcript (automated).pdf","Transcript Link")</f>
        <v>Transcript Link</v>
      </c>
    </row>
    <row r="634" ht="195" spans="1:13">
      <c r="A634" s="1" t="s">
        <v>2334</v>
      </c>
      <c r="B634" s="1" t="s">
        <v>13</v>
      </c>
      <c r="C634" s="4" t="s">
        <v>2440</v>
      </c>
      <c r="D634" s="1" t="s">
        <v>2441</v>
      </c>
      <c r="E634" s="1" t="s">
        <v>2271</v>
      </c>
      <c r="F634" s="4" t="s">
        <v>17</v>
      </c>
      <c r="G634" s="1" t="s">
        <v>18</v>
      </c>
      <c r="H634" s="1" t="s">
        <v>19</v>
      </c>
      <c r="I634" s="1" t="s">
        <v>20</v>
      </c>
      <c r="J634" s="1" t="s">
        <v>2442</v>
      </c>
      <c r="K634" s="1" t="s">
        <v>22</v>
      </c>
      <c r="L634" s="1" t="str">
        <f>HYPERLINK("https://files.afu.se/Downloads/Transcripts/0%20-%20Government/USA%20-%20NASA%20Astrobiology/2017 05 10 - NASA Astrobiology - AbSciCon 2017 • Day 1 • Session 1  Shiladitya DasSarma_914jh6dMWWI - transcript (automated).pdf","Transcript Link")</f>
        <v>Transcript Link</v>
      </c>
      <c r="M634" s="2" t="str">
        <f>HYPERLINK("https://files.afu.se/Downloads/Transcripts/0%20-%20Government/USA%20-%20NASA%20Astrobiology/2017 05 10 - NASA Astrobiology - AbSciCon 2017 • Day 1 • Session 1  Shiladitya DasSarma_914jh6dMWWI - transcript (automated).pdf","Transcript Link")</f>
        <v>Transcript Link</v>
      </c>
    </row>
    <row r="635" ht="195" spans="1:13">
      <c r="A635" s="1" t="s">
        <v>2334</v>
      </c>
      <c r="B635" s="1" t="s">
        <v>13</v>
      </c>
      <c r="C635" s="4" t="s">
        <v>2443</v>
      </c>
      <c r="D635" s="1" t="s">
        <v>2444</v>
      </c>
      <c r="E635" s="1" t="s">
        <v>2271</v>
      </c>
      <c r="F635" s="4" t="s">
        <v>17</v>
      </c>
      <c r="G635" s="1" t="s">
        <v>18</v>
      </c>
      <c r="H635" s="1" t="s">
        <v>19</v>
      </c>
      <c r="I635" s="1" t="s">
        <v>20</v>
      </c>
      <c r="J635" s="1" t="s">
        <v>2445</v>
      </c>
      <c r="K635" s="1" t="s">
        <v>22</v>
      </c>
      <c r="L635" s="1" t="str">
        <f>HYPERLINK("https://files.afu.se/Downloads/Transcripts/0%20-%20Government/USA%20-%20NASA%20Astrobiology/2017 05 10 - NASA Astrobiology - AbSciCon 2017 • Day 1 • Session 1  Siddharth Hegde_sO4vtD4DTCU - transcript (automated).pdf","Transcript Link")</f>
        <v>Transcript Link</v>
      </c>
      <c r="M635" s="2" t="str">
        <f>HYPERLINK("https://files.afu.se/Downloads/Transcripts/0%20-%20Government/USA%20-%20NASA%20Astrobiology/2017 05 10 - NASA Astrobiology - AbSciCon 2017 • Day 1 • Session 1  Siddharth Hegde_sO4vtD4DTCU - transcript (automated).pdf","Transcript Link")</f>
        <v>Transcript Link</v>
      </c>
    </row>
    <row r="636" ht="195" spans="1:13">
      <c r="A636" s="1" t="s">
        <v>2334</v>
      </c>
      <c r="B636" s="1" t="s">
        <v>13</v>
      </c>
      <c r="C636" s="4" t="s">
        <v>2446</v>
      </c>
      <c r="D636" s="1" t="s">
        <v>2447</v>
      </c>
      <c r="E636" s="1" t="s">
        <v>2271</v>
      </c>
      <c r="F636" s="4" t="s">
        <v>17</v>
      </c>
      <c r="G636" s="1" t="s">
        <v>18</v>
      </c>
      <c r="H636" s="1" t="s">
        <v>19</v>
      </c>
      <c r="I636" s="1" t="s">
        <v>20</v>
      </c>
      <c r="J636" s="1" t="s">
        <v>2448</v>
      </c>
      <c r="K636" s="1" t="s">
        <v>22</v>
      </c>
      <c r="L636" s="1" t="str">
        <f>HYPERLINK("https://files.afu.se/Downloads/Transcripts/0%20-%20Government/USA%20-%20NASA%20Astrobiology/2017 05 10 - NASA Astrobiology - AbSciCon 2017 • Day 1 • Session 2  Svetlana Berdyugina_g1uQ4Of8da4 - transcript (automated).pdf","Transcript Link")</f>
        <v>Transcript Link</v>
      </c>
      <c r="M636" s="2" t="str">
        <f>HYPERLINK("https://files.afu.se/Downloads/Transcripts/0%20-%20Government/USA%20-%20NASA%20Astrobiology/2017 05 10 - NASA Astrobiology - AbSciCon 2017 • Day 1 • Session 2  Svetlana Berdyugina_g1uQ4Of8da4 - transcript (automated).pdf","Transcript Link")</f>
        <v>Transcript Link</v>
      </c>
    </row>
    <row r="637" ht="195" spans="1:13">
      <c r="A637" s="1" t="s">
        <v>2334</v>
      </c>
      <c r="B637" s="1" t="s">
        <v>13</v>
      </c>
      <c r="C637" s="4" t="s">
        <v>2449</v>
      </c>
      <c r="D637" s="1" t="s">
        <v>2450</v>
      </c>
      <c r="E637" s="1" t="s">
        <v>2271</v>
      </c>
      <c r="F637" s="4" t="s">
        <v>17</v>
      </c>
      <c r="G637" s="1" t="s">
        <v>18</v>
      </c>
      <c r="H637" s="1" t="s">
        <v>19</v>
      </c>
      <c r="I637" s="1" t="s">
        <v>20</v>
      </c>
      <c r="J637" s="1" t="s">
        <v>2451</v>
      </c>
      <c r="K637" s="1" t="s">
        <v>22</v>
      </c>
      <c r="L637" s="1" t="str">
        <f>HYPERLINK("https://files.afu.se/Downloads/Transcripts/0%20-%20Government/USA%20-%20NASA%20Astrobiology/2017 05 10 - NASA Astrobiology - AbSciCon 2017 • Day 1 • Session 3  Steven Desch_K5YGeGem7vg - transcript (automated).pdf","Transcript Link")</f>
        <v>Transcript Link</v>
      </c>
      <c r="M637" s="2" t="str">
        <f>HYPERLINK("https://files.afu.se/Downloads/Transcripts/0%20-%20Government/USA%20-%20NASA%20Astrobiology/2017 05 10 - NASA Astrobiology - AbSciCon 2017 • Day 1 • Session 3  Steven Desch_K5YGeGem7vg - transcript (automated).pdf","Transcript Link")</f>
        <v>Transcript Link</v>
      </c>
    </row>
    <row r="638" ht="195" spans="1:13">
      <c r="A638" s="1" t="s">
        <v>2334</v>
      </c>
      <c r="B638" s="1" t="s">
        <v>13</v>
      </c>
      <c r="C638" s="4" t="s">
        <v>2452</v>
      </c>
      <c r="D638" s="1" t="s">
        <v>2453</v>
      </c>
      <c r="E638" s="1" t="s">
        <v>2271</v>
      </c>
      <c r="F638" s="4" t="s">
        <v>17</v>
      </c>
      <c r="G638" s="1" t="s">
        <v>18</v>
      </c>
      <c r="H638" s="1" t="s">
        <v>19</v>
      </c>
      <c r="I638" s="1" t="s">
        <v>20</v>
      </c>
      <c r="J638" s="1" t="s">
        <v>2454</v>
      </c>
      <c r="K638" s="1" t="s">
        <v>22</v>
      </c>
      <c r="L638" s="1" t="str">
        <f>HYPERLINK("https://files.afu.se/Downloads/Transcripts/0%20-%20Government/USA%20-%20NASA%20Astrobiology/2017 05 10 - NASA Astrobiology - AbSciCon 2017 • Day 1 • Session 3  William Bains_yuL74BCeZ1Y - transcript (automated).pdf","Transcript Link")</f>
        <v>Transcript Link</v>
      </c>
      <c r="M638" s="2" t="str">
        <f>HYPERLINK("https://files.afu.se/Downloads/Transcripts/0%20-%20Government/USA%20-%20NASA%20Astrobiology/2017 05 10 - NASA Astrobiology - AbSciCon 2017 • Day 1 • Session 3  William Bains_yuL74BCeZ1Y - transcript (automated).pdf","Transcript Link")</f>
        <v>Transcript Link</v>
      </c>
    </row>
    <row r="639" ht="195" spans="1:13">
      <c r="A639" s="1" t="s">
        <v>2334</v>
      </c>
      <c r="B639" s="1" t="s">
        <v>13</v>
      </c>
      <c r="C639" s="4" t="s">
        <v>2455</v>
      </c>
      <c r="D639" s="1" t="s">
        <v>2456</v>
      </c>
      <c r="E639" s="1" t="s">
        <v>2271</v>
      </c>
      <c r="F639" s="4" t="s">
        <v>17</v>
      </c>
      <c r="G639" s="1" t="s">
        <v>18</v>
      </c>
      <c r="H639" s="1" t="s">
        <v>19</v>
      </c>
      <c r="I639" s="1" t="s">
        <v>20</v>
      </c>
      <c r="J639" s="1" t="s">
        <v>2457</v>
      </c>
      <c r="K639" s="1" t="s">
        <v>22</v>
      </c>
      <c r="L639" s="1" t="str">
        <f>HYPERLINK("https://files.afu.se/Downloads/Transcripts/0%20-%20Government/USA%20-%20NASA%20Astrobiology/2017 05 10 - NASA Astrobiology - AbSciCon 2017 • Day 1 • Session 3  Sara Walker_8YD3dKALPVY - transcript (automated).pdf","Transcript Link")</f>
        <v>Transcript Link</v>
      </c>
      <c r="M639" s="2" t="str">
        <f>HYPERLINK("https://files.afu.se/Downloads/Transcripts/0%20-%20Government/USA%20-%20NASA%20Astrobiology/2017 05 10 - NASA Astrobiology - AbSciCon 2017 • Day 1 • Session 3  Sara Walker_8YD3dKALPVY - transcript (automated).pdf","Transcript Link")</f>
        <v>Transcript Link</v>
      </c>
    </row>
    <row r="640" ht="195" spans="1:13">
      <c r="A640" s="1" t="s">
        <v>2334</v>
      </c>
      <c r="B640" s="1" t="s">
        <v>13</v>
      </c>
      <c r="C640" s="4" t="s">
        <v>2458</v>
      </c>
      <c r="D640" s="1" t="s">
        <v>2459</v>
      </c>
      <c r="E640" s="1" t="s">
        <v>2271</v>
      </c>
      <c r="F640" s="4" t="s">
        <v>17</v>
      </c>
      <c r="G640" s="1" t="s">
        <v>18</v>
      </c>
      <c r="H640" s="1" t="s">
        <v>19</v>
      </c>
      <c r="I640" s="1" t="s">
        <v>20</v>
      </c>
      <c r="J640" s="1" t="s">
        <v>2460</v>
      </c>
      <c r="K640" s="1" t="s">
        <v>22</v>
      </c>
      <c r="L640" s="1" t="str">
        <f>HYPERLINK("https://files.afu.se/Downloads/Transcripts/0%20-%20Government/USA%20-%20NASA%20Astrobiology/2017 05 10 - NASA Astrobiology - AbSciCon 2017 • Day 1 • Session 3  Sarah Rugheimer_rTMt2VBIU_s - transcript (automated).pdf","Transcript Link")</f>
        <v>Transcript Link</v>
      </c>
      <c r="M640" s="2" t="str">
        <f>HYPERLINK("https://files.afu.se/Downloads/Transcripts/0%20-%20Government/USA%20-%20NASA%20Astrobiology/2017 05 10 - NASA Astrobiology - AbSciCon 2017 • Day 1 • Session 3  Sarah Rugheimer_rTMt2VBIU_s - transcript (automated).pdf","Transcript Link")</f>
        <v>Transcript Link</v>
      </c>
    </row>
    <row r="641" ht="225" spans="1:13">
      <c r="A641" s="1" t="s">
        <v>2461</v>
      </c>
      <c r="B641" s="1" t="s">
        <v>13</v>
      </c>
      <c r="C641" s="4" t="s">
        <v>2462</v>
      </c>
      <c r="D641" s="1" t="s">
        <v>2463</v>
      </c>
      <c r="E641" s="1" t="s">
        <v>2464</v>
      </c>
      <c r="F641" s="4" t="s">
        <v>17</v>
      </c>
      <c r="G641" s="1" t="s">
        <v>18</v>
      </c>
      <c r="H641" s="1" t="s">
        <v>19</v>
      </c>
      <c r="I641" s="1" t="s">
        <v>20</v>
      </c>
      <c r="J641" s="1" t="s">
        <v>2465</v>
      </c>
      <c r="K641" s="1" t="s">
        <v>22</v>
      </c>
      <c r="L641" s="1" t="str">
        <f>HYPERLINK("https://files.afu.se/Downloads/Transcripts/0%20-%20Government/USA%20-%20NASA%20Astrobiology/2017 04 21 - NASA Astrobiology - Ask An Astrobiologist  Robot Explorers on Icy Worlds with Dr. Britney Schmidt_CbZmLi8hgwA - transcript (automated).pdf","Transcript Link")</f>
        <v>Transcript Link</v>
      </c>
      <c r="M641" s="2" t="str">
        <f>HYPERLINK("https://files.afu.se/Downloads/Transcripts/0%20-%20Government/USA%20-%20NASA%20Astrobiology/2017 04 21 - NASA Astrobiology - Ask An Astrobiologist  Robot Explorers on Icy Worlds with Dr. Britney Schmidt_CbZmLi8hgwA - transcript (automated).pdf","Transcript Link")</f>
        <v>Transcript Link</v>
      </c>
    </row>
    <row r="642" ht="195" spans="1:13">
      <c r="A642" s="1" t="s">
        <v>2461</v>
      </c>
      <c r="B642" s="1" t="s">
        <v>13</v>
      </c>
      <c r="C642" s="4" t="s">
        <v>2466</v>
      </c>
      <c r="D642" s="1" t="s">
        <v>2467</v>
      </c>
      <c r="E642" s="1" t="s">
        <v>2468</v>
      </c>
      <c r="F642" s="4" t="s">
        <v>17</v>
      </c>
      <c r="G642" s="1" t="s">
        <v>18</v>
      </c>
      <c r="H642" s="1" t="s">
        <v>19</v>
      </c>
      <c r="I642" s="1" t="s">
        <v>20</v>
      </c>
      <c r="J642" s="1" t="s">
        <v>2469</v>
      </c>
      <c r="K642" s="1" t="s">
        <v>22</v>
      </c>
      <c r="L642" s="1" t="str">
        <f>HYPERLINK("https://files.afu.se/Downloads/Transcripts/0%20-%20Government/USA%20-%20NASA%20Astrobiology/2017 04 21 - NASA Astrobiology - Modern &amp; Ancient Cold Spring Sulfur Deposits in the High Arctic by Graham Lau_7k_jCBYB0ac - transcript (automated).pdf","Transcript Link")</f>
        <v>Transcript Link</v>
      </c>
      <c r="M642" s="2" t="str">
        <f>HYPERLINK("https://files.afu.se/Downloads/Transcripts/0%20-%20Government/USA%20-%20NASA%20Astrobiology/2017 04 21 - NASA Astrobiology - Modern &amp; Ancient Cold Spring Sulfur Deposits in the High Arctic by Graham Lau_7k_jCBYB0ac - transcript (automated).pdf","Transcript Link")</f>
        <v>Transcript Link</v>
      </c>
    </row>
    <row r="643" ht="240" spans="1:13">
      <c r="A643" s="1" t="s">
        <v>2470</v>
      </c>
      <c r="B643" s="1" t="s">
        <v>13</v>
      </c>
      <c r="C643" s="4" t="s">
        <v>2471</v>
      </c>
      <c r="D643" s="1" t="s">
        <v>2472</v>
      </c>
      <c r="E643" s="1" t="s">
        <v>2473</v>
      </c>
      <c r="F643" s="4" t="s">
        <v>17</v>
      </c>
      <c r="G643" s="1" t="s">
        <v>18</v>
      </c>
      <c r="H643" s="1" t="s">
        <v>19</v>
      </c>
      <c r="I643" s="1" t="s">
        <v>20</v>
      </c>
      <c r="J643" s="1" t="s">
        <v>2474</v>
      </c>
      <c r="K643" s="1" t="s">
        <v>22</v>
      </c>
      <c r="L643" s="1" t="str">
        <f>HYPERLINK("https://files.afu.se/Downloads/Transcripts/0%20-%20Government/USA%20-%20NASA%20Astrobiology/2017 03 02 - NASA Astrobiology - Ask An Astrobiologist  Meteorites and the Origin of Life with Dr. George Cooper_wJZigIeeDzE - transcript (automated).pdf","Transcript Link")</f>
        <v>Transcript Link</v>
      </c>
      <c r="M643" s="2" t="str">
        <f>HYPERLINK("https://files.afu.se/Downloads/Transcripts/0%20-%20Government/USA%20-%20NASA%20Astrobiology/2017 03 02 - NASA Astrobiology - Ask An Astrobiologist  Meteorites and the Origin of Life with Dr. George Cooper_wJZigIeeDzE - transcript (automated).pdf","Transcript Link")</f>
        <v>Transcript Link</v>
      </c>
    </row>
    <row r="644" ht="195" spans="1:13">
      <c r="A644" s="1" t="s">
        <v>2475</v>
      </c>
      <c r="B644" s="1" t="s">
        <v>13</v>
      </c>
      <c r="C644" s="4" t="s">
        <v>2476</v>
      </c>
      <c r="D644" s="1" t="s">
        <v>2477</v>
      </c>
      <c r="E644" s="1" t="s">
        <v>2478</v>
      </c>
      <c r="F644" s="4" t="s">
        <v>17</v>
      </c>
      <c r="G644" s="1" t="s">
        <v>18</v>
      </c>
      <c r="H644" s="1" t="s">
        <v>19</v>
      </c>
      <c r="I644" s="1" t="s">
        <v>20</v>
      </c>
      <c r="J644" s="1" t="s">
        <v>2479</v>
      </c>
      <c r="K644" s="1" t="s">
        <v>22</v>
      </c>
      <c r="L644" s="1" t="str">
        <f>HYPERLINK("https://files.afu.se/Downloads/Transcripts/0%20-%20Government/USA%20-%20NASA%20Astrobiology/2017 02 24 - NASA Astrobiology - Early Career Spotlight Series  Dr. Shawn Domagal-Goldman_kPGxvWz6LJ8 - transcript (automated).pdf","Transcript Link")</f>
        <v>Transcript Link</v>
      </c>
      <c r="M644" s="2" t="str">
        <f>HYPERLINK("https://files.afu.se/Downloads/Transcripts/0%20-%20Government/USA%20-%20NASA%20Astrobiology/2017 02 24 - NASA Astrobiology - Early Career Spotlight Series  Dr. Shawn Domagal-Goldman_kPGxvWz6LJ8 - transcript (automated).pdf","Transcript Link")</f>
        <v>Transcript Link</v>
      </c>
    </row>
    <row r="645" ht="330" spans="1:13">
      <c r="A645" s="1" t="s">
        <v>2480</v>
      </c>
      <c r="B645" s="1" t="s">
        <v>13</v>
      </c>
      <c r="C645" s="4" t="s">
        <v>2481</v>
      </c>
      <c r="D645" s="1" t="s">
        <v>2482</v>
      </c>
      <c r="E645" s="1" t="s">
        <v>2483</v>
      </c>
      <c r="F645" s="4" t="s">
        <v>17</v>
      </c>
      <c r="G645" s="1" t="s">
        <v>18</v>
      </c>
      <c r="H645" s="1" t="s">
        <v>19</v>
      </c>
      <c r="I645" s="1" t="s">
        <v>20</v>
      </c>
      <c r="J645" s="1" t="s">
        <v>2484</v>
      </c>
      <c r="K645" s="1" t="s">
        <v>22</v>
      </c>
      <c r="L645" s="1" t="str">
        <f>HYPERLINK("https://files.afu.se/Downloads/Transcripts/0%20-%20Government/USA%20-%20NASA%20Astrobiology/2017 02 10 - NASA Astrobiology - 5th ELSI Symposium  Werner von Bloh_eJlaBnXDyow - transcript (automated).pdf","Transcript Link")</f>
        <v>Transcript Link</v>
      </c>
      <c r="M645" s="2" t="str">
        <f>HYPERLINK("https://files.afu.se/Downloads/Transcripts/0%20-%20Government/USA%20-%20NASA%20Astrobiology/2017 02 10 - NASA Astrobiology - 5th ELSI Symposium  Werner von Bloh_eJlaBnXDyow - transcript (automated).pdf","Transcript Link")</f>
        <v>Transcript Link</v>
      </c>
    </row>
    <row r="646" ht="345" spans="1:13">
      <c r="A646" s="1" t="s">
        <v>2480</v>
      </c>
      <c r="B646" s="1" t="s">
        <v>13</v>
      </c>
      <c r="C646" s="4" t="s">
        <v>2485</v>
      </c>
      <c r="D646" s="1" t="s">
        <v>2486</v>
      </c>
      <c r="E646" s="1" t="s">
        <v>2487</v>
      </c>
      <c r="F646" s="4" t="s">
        <v>17</v>
      </c>
      <c r="G646" s="1" t="s">
        <v>18</v>
      </c>
      <c r="H646" s="1" t="s">
        <v>19</v>
      </c>
      <c r="I646" s="1" t="s">
        <v>20</v>
      </c>
      <c r="J646" s="1" t="s">
        <v>2488</v>
      </c>
      <c r="K646" s="1" t="s">
        <v>22</v>
      </c>
      <c r="L646" s="1" t="str">
        <f>HYPERLINK("https://files.afu.se/Downloads/Transcripts/0%20-%20Government/USA%20-%20NASA%20Astrobiology/2017 02 10 - NASA Astrobiology - 5th ELSI Symposium   Shawn McGlynn_sJq2kk222Cw - transcript (automated).pdf","Transcript Link")</f>
        <v>Transcript Link</v>
      </c>
      <c r="M646" s="2" t="str">
        <f>HYPERLINK("https://files.afu.se/Downloads/Transcripts/0%20-%20Government/USA%20-%20NASA%20Astrobiology/2017 02 10 - NASA Astrobiology - 5th ELSI Symposium   Shawn McGlynn_sJq2kk222Cw - transcript (automated).pdf","Transcript Link")</f>
        <v>Transcript Link</v>
      </c>
    </row>
    <row r="647" ht="330" spans="1:13">
      <c r="A647" s="1" t="s">
        <v>2489</v>
      </c>
      <c r="B647" s="1" t="s">
        <v>13</v>
      </c>
      <c r="C647" s="4" t="s">
        <v>2490</v>
      </c>
      <c r="D647" s="1" t="s">
        <v>2491</v>
      </c>
      <c r="E647" s="1" t="s">
        <v>2492</v>
      </c>
      <c r="F647" s="4" t="s">
        <v>17</v>
      </c>
      <c r="G647" s="1" t="s">
        <v>18</v>
      </c>
      <c r="H647" s="1" t="s">
        <v>19</v>
      </c>
      <c r="I647" s="1" t="s">
        <v>20</v>
      </c>
      <c r="J647" s="1" t="s">
        <v>2493</v>
      </c>
      <c r="K647" s="1" t="s">
        <v>22</v>
      </c>
      <c r="L647" s="1" t="str">
        <f>HYPERLINK("https://files.afu.se/Downloads/Transcripts/0%20-%20Government/USA%20-%20NASA%20Astrobiology/2017 02 09 - NASA Astrobiology - 5th ELSI Symposium  Irena Mamajanov_QdxhAhGG8u4 - transcript (automated).pdf","Transcript Link")</f>
        <v>Transcript Link</v>
      </c>
      <c r="M647" s="2" t="str">
        <f>HYPERLINK("https://files.afu.se/Downloads/Transcripts/0%20-%20Government/USA%20-%20NASA%20Astrobiology/2017 02 09 - NASA Astrobiology - 5th ELSI Symposium  Irena Mamajanov_QdxhAhGG8u4 - transcript (automated).pdf","Transcript Link")</f>
        <v>Transcript Link</v>
      </c>
    </row>
    <row r="648" ht="285" spans="1:13">
      <c r="A648" s="1" t="s">
        <v>2489</v>
      </c>
      <c r="B648" s="1" t="s">
        <v>13</v>
      </c>
      <c r="C648" s="4" t="s">
        <v>2494</v>
      </c>
      <c r="D648" s="1" t="s">
        <v>2495</v>
      </c>
      <c r="E648" s="1" t="s">
        <v>2496</v>
      </c>
      <c r="F648" s="4" t="s">
        <v>17</v>
      </c>
      <c r="G648" s="1" t="s">
        <v>18</v>
      </c>
      <c r="H648" s="1" t="s">
        <v>19</v>
      </c>
      <c r="I648" s="1" t="s">
        <v>20</v>
      </c>
      <c r="J648" s="1" t="s">
        <v>2497</v>
      </c>
      <c r="K648" s="1" t="s">
        <v>22</v>
      </c>
      <c r="L648" s="1" t="str">
        <f>HYPERLINK("https://files.afu.se/Downloads/Transcripts/0%20-%20Government/USA%20-%20NASA%20Astrobiology/2017 02 09 - NASA Astrobiology - 5th ELSI Symposium  Yoko Kebukawa_sgEm6_uEc1k - transcript (automated).pdf","Transcript Link")</f>
        <v>Transcript Link</v>
      </c>
      <c r="M648" s="2" t="str">
        <f>HYPERLINK("https://files.afu.se/Downloads/Transcripts/0%20-%20Government/USA%20-%20NASA%20Astrobiology/2017 02 09 - NASA Astrobiology - 5th ELSI Symposium  Yoko Kebukawa_sgEm6_uEc1k - transcript (automated).pdf","Transcript Link")</f>
        <v>Transcript Link</v>
      </c>
    </row>
    <row r="649" ht="330" spans="1:13">
      <c r="A649" s="1" t="s">
        <v>2489</v>
      </c>
      <c r="B649" s="1" t="s">
        <v>13</v>
      </c>
      <c r="C649" s="4" t="s">
        <v>2498</v>
      </c>
      <c r="D649" s="1" t="s">
        <v>2499</v>
      </c>
      <c r="E649" s="1" t="s">
        <v>2500</v>
      </c>
      <c r="F649" s="4" t="s">
        <v>17</v>
      </c>
      <c r="G649" s="1" t="s">
        <v>18</v>
      </c>
      <c r="H649" s="1" t="s">
        <v>19</v>
      </c>
      <c r="I649" s="1" t="s">
        <v>20</v>
      </c>
      <c r="J649" s="1" t="s">
        <v>2501</v>
      </c>
      <c r="K649" s="1" t="s">
        <v>22</v>
      </c>
      <c r="L649" s="1" t="str">
        <f>HYPERLINK("https://files.afu.se/Downloads/Transcripts/0%20-%20Government/USA%20-%20NASA%20Astrobiology/2017 02 09 - NASA Astrobiology - 5th ELSI Symposium  Andrew Knoll_QJyDZVx2WD4 - transcript (automated).pdf","Transcript Link")</f>
        <v>Transcript Link</v>
      </c>
      <c r="M649" s="2" t="str">
        <f>HYPERLINK("https://files.afu.se/Downloads/Transcripts/0%20-%20Government/USA%20-%20NASA%20Astrobiology/2017 02 09 - NASA Astrobiology - 5th ELSI Symposium  Andrew Knoll_QJyDZVx2WD4 - transcript (automated).pdf","Transcript Link")</f>
        <v>Transcript Link</v>
      </c>
    </row>
    <row r="650" ht="330" spans="1:13">
      <c r="A650" s="1" t="s">
        <v>2489</v>
      </c>
      <c r="B650" s="1" t="s">
        <v>13</v>
      </c>
      <c r="C650" s="4" t="s">
        <v>2502</v>
      </c>
      <c r="D650" s="1" t="s">
        <v>2503</v>
      </c>
      <c r="E650" s="1" t="s">
        <v>2504</v>
      </c>
      <c r="F650" s="4" t="s">
        <v>17</v>
      </c>
      <c r="G650" s="1" t="s">
        <v>18</v>
      </c>
      <c r="H650" s="1" t="s">
        <v>19</v>
      </c>
      <c r="I650" s="1" t="s">
        <v>20</v>
      </c>
      <c r="J650" s="1" t="s">
        <v>2505</v>
      </c>
      <c r="K650" s="1" t="s">
        <v>22</v>
      </c>
      <c r="L650" s="1" t="str">
        <f>HYPERLINK("https://files.afu.se/Downloads/Transcripts/0%20-%20Government/USA%20-%20NASA%20Astrobiology/2017 02 09 - NASA Astrobiology - 5th ELSI Symposium  Yuichiro Ueno_NmgL49SSTYA - transcript (automated).pdf","Transcript Link")</f>
        <v>Transcript Link</v>
      </c>
      <c r="M650" s="2" t="str">
        <f>HYPERLINK("https://files.afu.se/Downloads/Transcripts/0%20-%20Government/USA%20-%20NASA%20Astrobiology/2017 02 09 - NASA Astrobiology - 5th ELSI Symposium  Yuichiro Ueno_NmgL49SSTYA - transcript (automated).pdf","Transcript Link")</f>
        <v>Transcript Link</v>
      </c>
    </row>
    <row r="651" ht="330" spans="1:13">
      <c r="A651" s="1" t="s">
        <v>2489</v>
      </c>
      <c r="B651" s="1" t="s">
        <v>13</v>
      </c>
      <c r="C651" s="4" t="s">
        <v>2506</v>
      </c>
      <c r="D651" s="1" t="s">
        <v>2507</v>
      </c>
      <c r="E651" s="1" t="s">
        <v>2508</v>
      </c>
      <c r="F651" s="4" t="s">
        <v>17</v>
      </c>
      <c r="G651" s="1" t="s">
        <v>18</v>
      </c>
      <c r="H651" s="1" t="s">
        <v>19</v>
      </c>
      <c r="I651" s="1" t="s">
        <v>20</v>
      </c>
      <c r="J651" s="1" t="s">
        <v>2509</v>
      </c>
      <c r="K651" s="1" t="s">
        <v>22</v>
      </c>
      <c r="L651" s="1" t="str">
        <f>HYPERLINK("https://files.afu.se/Downloads/Transcripts/0%20-%20Government/USA%20-%20NASA%20Astrobiology/2017 02 09 - NASA Astrobiology - 5th ELSI Symposium  Loren Williams_MrDYaOYdYSI - transcript (automated).pdf","Transcript Link")</f>
        <v>Transcript Link</v>
      </c>
      <c r="M651" s="2" t="str">
        <f>HYPERLINK("https://files.afu.se/Downloads/Transcripts/0%20-%20Government/USA%20-%20NASA%20Astrobiology/2017 02 09 - NASA Astrobiology - 5th ELSI Symposium  Loren Williams_MrDYaOYdYSI - transcript (automated).pdf","Transcript Link")</f>
        <v>Transcript Link</v>
      </c>
    </row>
    <row r="652" ht="315" spans="1:13">
      <c r="A652" s="1" t="s">
        <v>2489</v>
      </c>
      <c r="B652" s="1" t="s">
        <v>13</v>
      </c>
      <c r="C652" s="4" t="s">
        <v>2510</v>
      </c>
      <c r="D652" s="1" t="s">
        <v>2511</v>
      </c>
      <c r="E652" s="1" t="s">
        <v>2512</v>
      </c>
      <c r="F652" s="4" t="s">
        <v>17</v>
      </c>
      <c r="G652" s="1" t="s">
        <v>18</v>
      </c>
      <c r="H652" s="1" t="s">
        <v>19</v>
      </c>
      <c r="I652" s="1" t="s">
        <v>20</v>
      </c>
      <c r="J652" s="1" t="s">
        <v>2513</v>
      </c>
      <c r="K652" s="1" t="s">
        <v>22</v>
      </c>
      <c r="L652" s="1" t="str">
        <f>HYPERLINK("https://files.afu.se/Downloads/Transcripts/0%20-%20Government/USA%20-%20NASA%20Astrobiology/2017 02 09 - NASA Astrobiology - 5th ELSI Symposium   Piet Hut_CHu_oIjKvN8 - transcript (automated).pdf","Transcript Link")</f>
        <v>Transcript Link</v>
      </c>
      <c r="M652" s="2" t="str">
        <f>HYPERLINK("https://files.afu.se/Downloads/Transcripts/0%20-%20Government/USA%20-%20NASA%20Astrobiology/2017 02 09 - NASA Astrobiology - 5th ELSI Symposium   Piet Hut_CHu_oIjKvN8 - transcript (automated).pdf","Transcript Link")</f>
        <v>Transcript Link</v>
      </c>
    </row>
    <row r="653" ht="330" spans="1:13">
      <c r="A653" s="1" t="s">
        <v>2489</v>
      </c>
      <c r="B653" s="1" t="s">
        <v>13</v>
      </c>
      <c r="C653" s="4" t="s">
        <v>2514</v>
      </c>
      <c r="D653" s="1" t="s">
        <v>2515</v>
      </c>
      <c r="E653" s="1" t="s">
        <v>2516</v>
      </c>
      <c r="F653" s="4" t="s">
        <v>17</v>
      </c>
      <c r="G653" s="1" t="s">
        <v>18</v>
      </c>
      <c r="H653" s="1" t="s">
        <v>19</v>
      </c>
      <c r="I653" s="1" t="s">
        <v>20</v>
      </c>
      <c r="J653" s="1" t="s">
        <v>2517</v>
      </c>
      <c r="K653" s="1" t="s">
        <v>22</v>
      </c>
      <c r="L653" s="1" t="str">
        <f>HYPERLINK("https://files.afu.se/Downloads/Transcripts/0%20-%20Government/USA%20-%20NASA%20Astrobiology/2017 02 09 - NASA Astrobiology - 5th ELSI Symposium  Charley Lineweaver_Q-SDjO_mquA - transcript (automated).pdf","Transcript Link")</f>
        <v>Transcript Link</v>
      </c>
      <c r="M653" s="2" t="str">
        <f>HYPERLINK("https://files.afu.se/Downloads/Transcripts/0%20-%20Government/USA%20-%20NASA%20Astrobiology/2017 02 09 - NASA Astrobiology - 5th ELSI Symposium  Charley Lineweaver_Q-SDjO_mquA - transcript (automated).pdf","Transcript Link")</f>
        <v>Transcript Link</v>
      </c>
    </row>
    <row r="654" ht="345" spans="1:13">
      <c r="A654" s="1" t="s">
        <v>2489</v>
      </c>
      <c r="B654" s="1" t="s">
        <v>13</v>
      </c>
      <c r="C654" s="4" t="s">
        <v>2518</v>
      </c>
      <c r="D654" s="1" t="s">
        <v>2519</v>
      </c>
      <c r="E654" s="1" t="s">
        <v>2520</v>
      </c>
      <c r="F654" s="4" t="s">
        <v>17</v>
      </c>
      <c r="G654" s="1" t="s">
        <v>18</v>
      </c>
      <c r="H654" s="1" t="s">
        <v>19</v>
      </c>
      <c r="I654" s="1" t="s">
        <v>20</v>
      </c>
      <c r="J654" s="1" t="s">
        <v>2521</v>
      </c>
      <c r="K654" s="1" t="s">
        <v>22</v>
      </c>
      <c r="L654" s="1" t="str">
        <f>HYPERLINK("https://files.afu.se/Downloads/Transcripts/0%20-%20Government/USA%20-%20NASA%20Astrobiology/2017 02 09 - NASA Astrobiology - 5th ELSI Symposium  Mark Jellinek_WGFaiPW289o - transcript (automated).pdf","Transcript Link")</f>
        <v>Transcript Link</v>
      </c>
      <c r="M654" s="2" t="str">
        <f>HYPERLINK("https://files.afu.se/Downloads/Transcripts/0%20-%20Government/USA%20-%20NASA%20Astrobiology/2017 02 09 - NASA Astrobiology - 5th ELSI Symposium  Mark Jellinek_WGFaiPW289o - transcript (automated).pdf","Transcript Link")</f>
        <v>Transcript Link</v>
      </c>
    </row>
    <row r="655" ht="330" spans="1:13">
      <c r="A655" s="1" t="s">
        <v>2489</v>
      </c>
      <c r="B655" s="1" t="s">
        <v>13</v>
      </c>
      <c r="C655" s="4" t="s">
        <v>2522</v>
      </c>
      <c r="D655" s="1" t="s">
        <v>2523</v>
      </c>
      <c r="E655" s="1" t="s">
        <v>2524</v>
      </c>
      <c r="F655" s="4" t="s">
        <v>17</v>
      </c>
      <c r="G655" s="1" t="s">
        <v>18</v>
      </c>
      <c r="H655" s="1" t="s">
        <v>19</v>
      </c>
      <c r="I655" s="1" t="s">
        <v>20</v>
      </c>
      <c r="J655" s="1" t="s">
        <v>2525</v>
      </c>
      <c r="K655" s="1" t="s">
        <v>22</v>
      </c>
      <c r="L655" s="1" t="str">
        <f>HYPERLINK("https://files.afu.se/Downloads/Transcripts/0%20-%20Government/USA%20-%20NASA%20Astrobiology/2017 02 09 - NASA Astrobiology - 5th ELSI Symposium  Sijbren Otto_0PMkxhBE4xg - transcript (automated).pdf","Transcript Link")</f>
        <v>Transcript Link</v>
      </c>
      <c r="M655" s="2" t="str">
        <f>HYPERLINK("https://files.afu.se/Downloads/Transcripts/0%20-%20Government/USA%20-%20NASA%20Astrobiology/2017 02 09 - NASA Astrobiology - 5th ELSI Symposium  Sijbren Otto_0PMkxhBE4xg - transcript (automated).pdf","Transcript Link")</f>
        <v>Transcript Link</v>
      </c>
    </row>
    <row r="656" ht="330" spans="1:13">
      <c r="A656" s="1" t="s">
        <v>2489</v>
      </c>
      <c r="B656" s="1" t="s">
        <v>13</v>
      </c>
      <c r="C656" s="4" t="s">
        <v>2526</v>
      </c>
      <c r="D656" s="1" t="s">
        <v>2527</v>
      </c>
      <c r="E656" s="1" t="s">
        <v>2528</v>
      </c>
      <c r="F656" s="4" t="s">
        <v>17</v>
      </c>
      <c r="G656" s="1" t="s">
        <v>18</v>
      </c>
      <c r="H656" s="1" t="s">
        <v>19</v>
      </c>
      <c r="I656" s="1" t="s">
        <v>20</v>
      </c>
      <c r="J656" s="1" t="s">
        <v>2529</v>
      </c>
      <c r="K656" s="1" t="s">
        <v>22</v>
      </c>
      <c r="L656" s="1" t="str">
        <f>HYPERLINK("https://files.afu.se/Downloads/Transcripts/0%20-%20Government/USA%20-%20NASA%20Astrobiology/2017 02 09 - NASA Astrobiology - 5th ELSI Symposium  Martha Grover_Q6T0iGbBevg - transcript (automated).pdf","Transcript Link")</f>
        <v>Transcript Link</v>
      </c>
      <c r="M656" s="2" t="str">
        <f>HYPERLINK("https://files.afu.se/Downloads/Transcripts/0%20-%20Government/USA%20-%20NASA%20Astrobiology/2017 02 09 - NASA Astrobiology - 5th ELSI Symposium  Martha Grover_Q6T0iGbBevg - transcript (automated).pdf","Transcript Link")</f>
        <v>Transcript Link</v>
      </c>
    </row>
    <row r="657" ht="330" spans="1:13">
      <c r="A657" s="1" t="s">
        <v>2489</v>
      </c>
      <c r="B657" s="1" t="s">
        <v>13</v>
      </c>
      <c r="C657" s="4" t="s">
        <v>2530</v>
      </c>
      <c r="D657" s="1" t="s">
        <v>2531</v>
      </c>
      <c r="E657" s="1" t="s">
        <v>2532</v>
      </c>
      <c r="F657" s="4" t="s">
        <v>17</v>
      </c>
      <c r="G657" s="1" t="s">
        <v>18</v>
      </c>
      <c r="H657" s="1" t="s">
        <v>19</v>
      </c>
      <c r="I657" s="1" t="s">
        <v>20</v>
      </c>
      <c r="J657" s="1" t="s">
        <v>2533</v>
      </c>
      <c r="K657" s="1" t="s">
        <v>22</v>
      </c>
      <c r="L657" s="1" t="str">
        <f>HYPERLINK("https://files.afu.se/Downloads/Transcripts/0%20-%20Government/USA%20-%20NASA%20Astrobiology/2017 02 09 - NASA Astrobiology - 5th ELSI Symposium  Kepa Ruiz-Mirazo_-C-IsVNqyPw - transcript (automated).pdf","Transcript Link")</f>
        <v>Transcript Link</v>
      </c>
      <c r="M657" s="2" t="str">
        <f>HYPERLINK("https://files.afu.se/Downloads/Transcripts/0%20-%20Government/USA%20-%20NASA%20Astrobiology/2017 02 09 - NASA Astrobiology - 5th ELSI Symposium  Kepa Ruiz-Mirazo_-C-IsVNqyPw - transcript (automated).pdf","Transcript Link")</f>
        <v>Transcript Link</v>
      </c>
    </row>
    <row r="658" ht="345" spans="1:13">
      <c r="A658" s="1" t="s">
        <v>2489</v>
      </c>
      <c r="B658" s="1" t="s">
        <v>13</v>
      </c>
      <c r="C658" s="4" t="s">
        <v>2534</v>
      </c>
      <c r="D658" s="1" t="s">
        <v>2535</v>
      </c>
      <c r="E658" s="1" t="s">
        <v>2536</v>
      </c>
      <c r="F658" s="4" t="s">
        <v>17</v>
      </c>
      <c r="G658" s="1" t="s">
        <v>18</v>
      </c>
      <c r="H658" s="1" t="s">
        <v>19</v>
      </c>
      <c r="I658" s="1" t="s">
        <v>20</v>
      </c>
      <c r="J658" s="1" t="s">
        <v>2537</v>
      </c>
      <c r="K658" s="1" t="s">
        <v>22</v>
      </c>
      <c r="L658" s="1" t="str">
        <f>HYPERLINK("https://files.afu.se/Downloads/Transcripts/0%20-%20Government/USA%20-%20NASA%20Astrobiology/2017 02 09 - NASA Astrobiology - 5th ELSI Symposium  Marc Hirschmann_RQyck80kDvM - transcript (automated).pdf","Transcript Link")</f>
        <v>Transcript Link</v>
      </c>
      <c r="M658" s="2" t="str">
        <f>HYPERLINK("https://files.afu.se/Downloads/Transcripts/0%20-%20Government/USA%20-%20NASA%20Astrobiology/2017 02 09 - NASA Astrobiology - 5th ELSI Symposium  Marc Hirschmann_RQyck80kDvM - transcript (automated).pdf","Transcript Link")</f>
        <v>Transcript Link</v>
      </c>
    </row>
    <row r="659" ht="330" spans="1:13">
      <c r="A659" s="1" t="s">
        <v>2489</v>
      </c>
      <c r="B659" s="1" t="s">
        <v>13</v>
      </c>
      <c r="C659" s="4" t="s">
        <v>2538</v>
      </c>
      <c r="D659" s="1" t="s">
        <v>2539</v>
      </c>
      <c r="E659" s="1" t="s">
        <v>2540</v>
      </c>
      <c r="F659" s="4" t="s">
        <v>17</v>
      </c>
      <c r="G659" s="1" t="s">
        <v>18</v>
      </c>
      <c r="H659" s="1" t="s">
        <v>19</v>
      </c>
      <c r="I659" s="1" t="s">
        <v>20</v>
      </c>
      <c r="J659" s="1" t="s">
        <v>2541</v>
      </c>
      <c r="K659" s="1" t="s">
        <v>22</v>
      </c>
      <c r="L659" s="1" t="str">
        <f>HYPERLINK("https://files.afu.se/Downloads/Transcripts/0%20-%20Government/USA%20-%20NASA%20Astrobiology/2017 02 09 - NASA Astrobiology - 5th ELSI Symposium  Eric Smith_SpJZw-68QyE - transcript (automated).pdf","Transcript Link")</f>
        <v>Transcript Link</v>
      </c>
      <c r="M659" s="2" t="str">
        <f>HYPERLINK("https://files.afu.se/Downloads/Transcripts/0%20-%20Government/USA%20-%20NASA%20Astrobiology/2017 02 09 - NASA Astrobiology - 5th ELSI Symposium  Eric Smith_SpJZw-68QyE - transcript (automated).pdf","Transcript Link")</f>
        <v>Transcript Link</v>
      </c>
    </row>
    <row r="660" ht="240" spans="1:13">
      <c r="A660" s="1" t="s">
        <v>2542</v>
      </c>
      <c r="B660" s="1" t="s">
        <v>13</v>
      </c>
      <c r="C660" s="4" t="s">
        <v>2543</v>
      </c>
      <c r="D660" s="1" t="s">
        <v>2544</v>
      </c>
      <c r="E660" s="1" t="s">
        <v>2545</v>
      </c>
      <c r="F660" s="4" t="s">
        <v>17</v>
      </c>
      <c r="G660" s="1" t="s">
        <v>18</v>
      </c>
      <c r="H660" s="1" t="s">
        <v>19</v>
      </c>
      <c r="I660" s="1" t="s">
        <v>20</v>
      </c>
      <c r="J660" s="1" t="s">
        <v>2546</v>
      </c>
      <c r="K660" s="1" t="s">
        <v>22</v>
      </c>
      <c r="L660" s="1" t="str">
        <f>HYPERLINK("https://files.afu.se/Downloads/Transcripts/0%20-%20Government/USA%20-%20NASA%20Astrobiology/2017 02 02 - NASA Astrobiology - Ask An Astrobiologist  LUVOIR and the Detection of Life with Dr. Aki Roberge_ZImNeOL0QwQ - transcript (automated).pdf","Transcript Link")</f>
        <v>Transcript Link</v>
      </c>
      <c r="M660" s="2" t="str">
        <f>HYPERLINK("https://files.afu.se/Downloads/Transcripts/0%20-%20Government/USA%20-%20NASA%20Astrobiology/2017 02 02 - NASA Astrobiology - Ask An Astrobiologist  LUVOIR and the Detection of Life with Dr. Aki Roberge_ZImNeOL0QwQ - transcript (automated).pdf","Transcript Link")</f>
        <v>Transcript Link</v>
      </c>
    </row>
    <row r="661" ht="240" spans="1:13">
      <c r="A661" s="1" t="s">
        <v>2547</v>
      </c>
      <c r="B661" s="1" t="s">
        <v>13</v>
      </c>
      <c r="C661" s="4" t="s">
        <v>2548</v>
      </c>
      <c r="D661" s="1" t="s">
        <v>2549</v>
      </c>
      <c r="E661" s="1" t="s">
        <v>2550</v>
      </c>
      <c r="F661" s="4" t="s">
        <v>17</v>
      </c>
      <c r="G661" s="1" t="s">
        <v>18</v>
      </c>
      <c r="H661" s="1" t="s">
        <v>19</v>
      </c>
      <c r="I661" s="1" t="s">
        <v>20</v>
      </c>
      <c r="J661" s="1" t="s">
        <v>2551</v>
      </c>
      <c r="K661" s="1" t="s">
        <v>22</v>
      </c>
      <c r="L661" s="1">
        <v>0</v>
      </c>
      <c r="M661" s="2">
        <v>0</v>
      </c>
    </row>
    <row r="662" ht="240" spans="1:13">
      <c r="A662" s="1" t="s">
        <v>2552</v>
      </c>
      <c r="B662" s="1" t="s">
        <v>13</v>
      </c>
      <c r="C662" s="4" t="s">
        <v>2553</v>
      </c>
      <c r="D662" s="1" t="s">
        <v>2554</v>
      </c>
      <c r="E662" s="1" t="s">
        <v>2555</v>
      </c>
      <c r="F662" s="4" t="s">
        <v>17</v>
      </c>
      <c r="G662" s="1" t="s">
        <v>18</v>
      </c>
      <c r="H662" s="1" t="s">
        <v>19</v>
      </c>
      <c r="I662" s="1" t="s">
        <v>20</v>
      </c>
      <c r="J662" s="1" t="s">
        <v>2556</v>
      </c>
      <c r="K662" s="1" t="s">
        <v>22</v>
      </c>
      <c r="L662" s="1" t="str">
        <f>HYPERLINK("https://files.afu.se/Downloads/Transcripts/0%20-%20Government/USA%20-%20NASA%20Astrobiology/2016 11 10 - NASA Astrobiology - Ask An Astrobiologist  Astrobiology 101 with Dr. Charles Cockell_C_Zebr5swvg - transcript (automated).pdf","Transcript Link")</f>
        <v>Transcript Link</v>
      </c>
      <c r="M662" s="2" t="str">
        <f>HYPERLINK("https://files.afu.se/Downloads/Transcripts/0%20-%20Government/USA%20-%20NASA%20Astrobiology/2016 11 10 - NASA Astrobiology - Ask An Astrobiologist  Astrobiology 101 with Dr. Charles Cockell_C_Zebr5swvg - transcript (automated).pdf","Transcript Link")</f>
        <v>Transcript Link</v>
      </c>
    </row>
    <row r="663" ht="195" spans="1:13">
      <c r="A663" s="1" t="s">
        <v>2557</v>
      </c>
      <c r="B663" s="1" t="s">
        <v>13</v>
      </c>
      <c r="C663" s="4" t="s">
        <v>2558</v>
      </c>
      <c r="D663" s="1" t="s">
        <v>2559</v>
      </c>
      <c r="F663" s="4" t="s">
        <v>17</v>
      </c>
      <c r="G663" s="1" t="s">
        <v>18</v>
      </c>
      <c r="H663" s="1" t="s">
        <v>19</v>
      </c>
      <c r="I663" s="1" t="s">
        <v>20</v>
      </c>
      <c r="J663" s="1" t="s">
        <v>2560</v>
      </c>
      <c r="K663" s="1" t="s">
        <v>22</v>
      </c>
      <c r="L663" s="1" t="str">
        <f>HYPERLINK("https://files.afu.se/Downloads/Transcripts/0%20-%20Government/USA%20-%20NASA%20Astrobiology/2016 08 22 - NASA Astrobiology - AbGradCon 2016  Day 1 - Alex Lanzano_ry6PhPYMCuA - transcript (automated).pdf","Transcript Link")</f>
        <v>Transcript Link</v>
      </c>
      <c r="M663" s="2" t="str">
        <f>HYPERLINK("https://files.afu.se/Downloads/Transcripts/0%20-%20Government/USA%20-%20NASA%20Astrobiology/2016 08 22 - NASA Astrobiology - AbGradCon 2016  Day 1 - Alex Lanzano_ry6PhPYMCuA - transcript (automated).pdf","Transcript Link")</f>
        <v>Transcript Link</v>
      </c>
    </row>
    <row r="664" ht="195" spans="1:13">
      <c r="A664" s="1" t="s">
        <v>2557</v>
      </c>
      <c r="B664" s="1" t="s">
        <v>13</v>
      </c>
      <c r="C664" s="4" t="s">
        <v>2561</v>
      </c>
      <c r="D664" s="1" t="s">
        <v>2562</v>
      </c>
      <c r="F664" s="4" t="s">
        <v>17</v>
      </c>
      <c r="G664" s="1" t="s">
        <v>18</v>
      </c>
      <c r="H664" s="1" t="s">
        <v>19</v>
      </c>
      <c r="I664" s="1" t="s">
        <v>20</v>
      </c>
      <c r="J664" s="1" t="s">
        <v>2563</v>
      </c>
      <c r="K664" s="1" t="s">
        <v>22</v>
      </c>
      <c r="L664" s="1" t="str">
        <f>HYPERLINK("https://files.afu.se/Downloads/Transcripts/0%20-%20Government/USA%20-%20NASA%20Astrobiology/2016 08 22 - NASA Astrobiology - AbGradCon 2016  Day 1 - Baylee Bordwell_urbFCyzJCnk - transcript (automated).pdf","Transcript Link")</f>
        <v>Transcript Link</v>
      </c>
      <c r="M664" s="2" t="str">
        <f>HYPERLINK("https://files.afu.se/Downloads/Transcripts/0%20-%20Government/USA%20-%20NASA%20Astrobiology/2016 08 22 - NASA Astrobiology - AbGradCon 2016  Day 1 - Baylee Bordwell_urbFCyzJCnk - transcript (automated).pdf","Transcript Link")</f>
        <v>Transcript Link</v>
      </c>
    </row>
    <row r="665" ht="195" spans="1:13">
      <c r="A665" s="1" t="s">
        <v>2557</v>
      </c>
      <c r="B665" s="1" t="s">
        <v>13</v>
      </c>
      <c r="C665" s="4" t="s">
        <v>2564</v>
      </c>
      <c r="D665" s="1" t="s">
        <v>2565</v>
      </c>
      <c r="F665" s="4" t="s">
        <v>17</v>
      </c>
      <c r="G665" s="1" t="s">
        <v>18</v>
      </c>
      <c r="H665" s="1" t="s">
        <v>19</v>
      </c>
      <c r="I665" s="1" t="s">
        <v>20</v>
      </c>
      <c r="J665" s="1" t="s">
        <v>2566</v>
      </c>
      <c r="K665" s="1" t="s">
        <v>22</v>
      </c>
      <c r="L665" s="1" t="str">
        <f>HYPERLINK("https://files.afu.se/Downloads/Transcripts/0%20-%20Government/USA%20-%20NASA%20Astrobiology/2016 08 22 - NASA Astrobiology - AbGradCon 2016  Day 1 - Bryan Holler_4LH8AwEiKoI - transcript (automated).pdf","Transcript Link")</f>
        <v>Transcript Link</v>
      </c>
      <c r="M665" s="2" t="str">
        <f>HYPERLINK("https://files.afu.se/Downloads/Transcripts/0%20-%20Government/USA%20-%20NASA%20Astrobiology/2016 08 22 - NASA Astrobiology - AbGradCon 2016  Day 1 - Bryan Holler_4LH8AwEiKoI - transcript (automated).pdf","Transcript Link")</f>
        <v>Transcript Link</v>
      </c>
    </row>
    <row r="666" ht="195" spans="1:13">
      <c r="A666" s="1" t="s">
        <v>2557</v>
      </c>
      <c r="B666" s="1" t="s">
        <v>13</v>
      </c>
      <c r="C666" s="4" t="s">
        <v>2567</v>
      </c>
      <c r="D666" s="1" t="s">
        <v>2568</v>
      </c>
      <c r="F666" s="4" t="s">
        <v>17</v>
      </c>
      <c r="G666" s="1" t="s">
        <v>18</v>
      </c>
      <c r="H666" s="1" t="s">
        <v>19</v>
      </c>
      <c r="I666" s="1" t="s">
        <v>20</v>
      </c>
      <c r="J666" s="1" t="s">
        <v>2569</v>
      </c>
      <c r="K666" s="1" t="s">
        <v>22</v>
      </c>
      <c r="L666" s="1" t="str">
        <f>HYPERLINK("https://files.afu.se/Downloads/Transcripts/0%20-%20Government/USA%20-%20NASA%20Astrobiology/2016 08 22 - NASA Astrobiology - AbGradCon 2016  Day 1 - Brandon Carroll_7pWBXh0oRIA - transcript (automated).pdf","Transcript Link")</f>
        <v>Transcript Link</v>
      </c>
      <c r="M666" s="2" t="str">
        <f>HYPERLINK("https://files.afu.se/Downloads/Transcripts/0%20-%20Government/USA%20-%20NASA%20Astrobiology/2016 08 22 - NASA Astrobiology - AbGradCon 2016  Day 1 - Brandon Carroll_7pWBXh0oRIA - transcript (automated).pdf","Transcript Link")</f>
        <v>Transcript Link</v>
      </c>
    </row>
    <row r="667" ht="195" spans="1:13">
      <c r="A667" s="1" t="s">
        <v>2557</v>
      </c>
      <c r="B667" s="1" t="s">
        <v>13</v>
      </c>
      <c r="C667" s="4" t="s">
        <v>2570</v>
      </c>
      <c r="D667" s="1" t="s">
        <v>2571</v>
      </c>
      <c r="F667" s="4" t="s">
        <v>17</v>
      </c>
      <c r="G667" s="1" t="s">
        <v>18</v>
      </c>
      <c r="H667" s="1" t="s">
        <v>19</v>
      </c>
      <c r="I667" s="1" t="s">
        <v>20</v>
      </c>
      <c r="J667" s="1" t="s">
        <v>2572</v>
      </c>
      <c r="K667" s="1" t="s">
        <v>22</v>
      </c>
      <c r="L667" s="1" t="str">
        <f>HYPERLINK("https://files.afu.se/Downloads/Transcripts/0%20-%20Government/USA%20-%20NASA%20Astrobiology/2016 08 22 - NASA Astrobiology - AbGradCon 2016  Day 1 - Brett McGuire_BfxjxHKnhxo - transcript (automated).pdf","Transcript Link")</f>
        <v>Transcript Link</v>
      </c>
      <c r="M667" s="2" t="str">
        <f>HYPERLINK("https://files.afu.se/Downloads/Transcripts/0%20-%20Government/USA%20-%20NASA%20Astrobiology/2016 08 22 - NASA Astrobiology - AbGradCon 2016  Day 1 - Brett McGuire_BfxjxHKnhxo - transcript (automated).pdf","Transcript Link")</f>
        <v>Transcript Link</v>
      </c>
    </row>
    <row r="668" ht="195" spans="1:13">
      <c r="A668" s="1" t="s">
        <v>2557</v>
      </c>
      <c r="B668" s="1" t="s">
        <v>13</v>
      </c>
      <c r="C668" s="4" t="s">
        <v>2573</v>
      </c>
      <c r="D668" s="1" t="s">
        <v>2574</v>
      </c>
      <c r="F668" s="4" t="s">
        <v>17</v>
      </c>
      <c r="G668" s="1" t="s">
        <v>18</v>
      </c>
      <c r="H668" s="1" t="s">
        <v>19</v>
      </c>
      <c r="I668" s="1" t="s">
        <v>20</v>
      </c>
      <c r="J668" s="1" t="s">
        <v>2575</v>
      </c>
      <c r="K668" s="1" t="s">
        <v>22</v>
      </c>
      <c r="L668" s="1" t="str">
        <f>HYPERLINK("https://files.afu.se/Downloads/Transcripts/0%20-%20Government/USA%20-%20NASA%20Astrobiology/2016 08 22 - NASA Astrobiology - AbGradCon 2016  Day 1 - Cayman Unterborn_5lSsbfrmSvY - transcript (automated).pdf","Transcript Link")</f>
        <v>Transcript Link</v>
      </c>
      <c r="M668" s="2" t="str">
        <f>HYPERLINK("https://files.afu.se/Downloads/Transcripts/0%20-%20Government/USA%20-%20NASA%20Astrobiology/2016 08 22 - NASA Astrobiology - AbGradCon 2016  Day 1 - Cayman Unterborn_5lSsbfrmSvY - transcript (automated).pdf","Transcript Link")</f>
        <v>Transcript Link</v>
      </c>
    </row>
    <row r="669" ht="195" spans="1:13">
      <c r="A669" s="1" t="s">
        <v>2557</v>
      </c>
      <c r="B669" s="1" t="s">
        <v>13</v>
      </c>
      <c r="C669" s="4" t="s">
        <v>2576</v>
      </c>
      <c r="D669" s="1" t="s">
        <v>2577</v>
      </c>
      <c r="F669" s="4" t="s">
        <v>17</v>
      </c>
      <c r="G669" s="1" t="s">
        <v>18</v>
      </c>
      <c r="H669" s="1" t="s">
        <v>19</v>
      </c>
      <c r="I669" s="1" t="s">
        <v>20</v>
      </c>
      <c r="J669" s="1" t="s">
        <v>2578</v>
      </c>
      <c r="K669" s="1" t="s">
        <v>22</v>
      </c>
      <c r="L669" s="1" t="str">
        <f>HYPERLINK("https://files.afu.se/Downloads/Transcripts/0%20-%20Government/USA%20-%20NASA%20Astrobiology/2016 08 22 - NASA Astrobiology - AbGradCon 2016  Day 1 - Emma Yu_RvNVeAqV1B8 - transcript (automated).pdf","Transcript Link")</f>
        <v>Transcript Link</v>
      </c>
      <c r="M669" s="2" t="str">
        <f>HYPERLINK("https://files.afu.se/Downloads/Transcripts/0%20-%20Government/USA%20-%20NASA%20Astrobiology/2016 08 22 - NASA Astrobiology - AbGradCon 2016  Day 1 - Emma Yu_RvNVeAqV1B8 - transcript (automated).pdf","Transcript Link")</f>
        <v>Transcript Link</v>
      </c>
    </row>
    <row r="670" ht="195" spans="1:13">
      <c r="A670" s="1" t="s">
        <v>2557</v>
      </c>
      <c r="B670" s="1" t="s">
        <v>13</v>
      </c>
      <c r="C670" s="4" t="s">
        <v>2579</v>
      </c>
      <c r="D670" s="1" t="s">
        <v>2580</v>
      </c>
      <c r="F670" s="4" t="s">
        <v>17</v>
      </c>
      <c r="G670" s="1" t="s">
        <v>18</v>
      </c>
      <c r="H670" s="1" t="s">
        <v>19</v>
      </c>
      <c r="I670" s="1" t="s">
        <v>20</v>
      </c>
      <c r="J670" s="1" t="s">
        <v>2581</v>
      </c>
      <c r="K670" s="1" t="s">
        <v>22</v>
      </c>
      <c r="L670" s="1" t="str">
        <f>HYPERLINK("https://files.afu.se/Downloads/Transcripts/0%20-%20Government/USA%20-%20NASA%20Astrobiology/2016 08 22 - NASA Astrobiology - AbGradCon 2016  Day 1 - Danny Barringer_p8t_ZbxJfJk - transcript (automated).pdf","Transcript Link")</f>
        <v>Transcript Link</v>
      </c>
      <c r="M670" s="2" t="str">
        <f>HYPERLINK("https://files.afu.se/Downloads/Transcripts/0%20-%20Government/USA%20-%20NASA%20Astrobiology/2016 08 22 - NASA Astrobiology - AbGradCon 2016  Day 1 - Danny Barringer_p8t_ZbxJfJk - transcript (automated).pdf","Transcript Link")</f>
        <v>Transcript Link</v>
      </c>
    </row>
    <row r="671" ht="195" spans="1:13">
      <c r="A671" s="1" t="s">
        <v>2557</v>
      </c>
      <c r="B671" s="1" t="s">
        <v>13</v>
      </c>
      <c r="C671" s="4" t="s">
        <v>2582</v>
      </c>
      <c r="D671" s="1" t="s">
        <v>2583</v>
      </c>
      <c r="F671" s="4" t="s">
        <v>17</v>
      </c>
      <c r="G671" s="1" t="s">
        <v>18</v>
      </c>
      <c r="H671" s="1" t="s">
        <v>19</v>
      </c>
      <c r="I671" s="1" t="s">
        <v>20</v>
      </c>
      <c r="J671" s="1" t="s">
        <v>2584</v>
      </c>
      <c r="K671" s="1" t="s">
        <v>22</v>
      </c>
      <c r="L671" s="1" t="str">
        <f>HYPERLINK("https://files.afu.se/Downloads/Transcripts/0%20-%20Government/USA%20-%20NASA%20Astrobiology/2016 08 22 - NASA Astrobiology - AbGradCon 2016  Day 1 - Jay Kroll_y6oos7xBdBQ - transcript (automated).pdf","Transcript Link")</f>
        <v>Transcript Link</v>
      </c>
      <c r="M671" s="2" t="str">
        <f>HYPERLINK("https://files.afu.se/Downloads/Transcripts/0%20-%20Government/USA%20-%20NASA%20Astrobiology/2016 08 22 - NASA Astrobiology - AbGradCon 2016  Day 1 - Jay Kroll_y6oos7xBdBQ - transcript (automated).pdf","Transcript Link")</f>
        <v>Transcript Link</v>
      </c>
    </row>
    <row r="672" ht="195" spans="1:13">
      <c r="A672" s="1" t="s">
        <v>2557</v>
      </c>
      <c r="B672" s="1" t="s">
        <v>13</v>
      </c>
      <c r="C672" s="4" t="s">
        <v>2585</v>
      </c>
      <c r="D672" s="1" t="s">
        <v>2586</v>
      </c>
      <c r="F672" s="4" t="s">
        <v>17</v>
      </c>
      <c r="G672" s="1" t="s">
        <v>18</v>
      </c>
      <c r="H672" s="1" t="s">
        <v>19</v>
      </c>
      <c r="I672" s="1" t="s">
        <v>20</v>
      </c>
      <c r="J672" s="1" t="s">
        <v>2587</v>
      </c>
      <c r="K672" s="1" t="s">
        <v>22</v>
      </c>
      <c r="L672" s="1" t="str">
        <f>HYPERLINK("https://files.afu.se/Downloads/Transcripts/0%20-%20Government/USA%20-%20NASA%20Astrobiology/2016 08 22 - NASA Astrobiology - AbGradCon 2016  Day 1 - Sarah Black_NqwbVde_ieM - transcript (automated).pdf","Transcript Link")</f>
        <v>Transcript Link</v>
      </c>
      <c r="M672" s="2" t="str">
        <f>HYPERLINK("https://files.afu.se/Downloads/Transcripts/0%20-%20Government/USA%20-%20NASA%20Astrobiology/2016 08 22 - NASA Astrobiology - AbGradCon 2016  Day 1 - Sarah Black_NqwbVde_ieM - transcript (automated).pdf","Transcript Link")</f>
        <v>Transcript Link</v>
      </c>
    </row>
    <row r="673" ht="195" spans="1:13">
      <c r="A673" s="1" t="s">
        <v>2557</v>
      </c>
      <c r="B673" s="1" t="s">
        <v>13</v>
      </c>
      <c r="C673" s="4" t="s">
        <v>2588</v>
      </c>
      <c r="D673" s="1" t="s">
        <v>2589</v>
      </c>
      <c r="F673" s="4" t="s">
        <v>17</v>
      </c>
      <c r="G673" s="1" t="s">
        <v>18</v>
      </c>
      <c r="H673" s="1" t="s">
        <v>19</v>
      </c>
      <c r="I673" s="1" t="s">
        <v>20</v>
      </c>
      <c r="J673" s="1" t="s">
        <v>2590</v>
      </c>
      <c r="K673" s="1" t="s">
        <v>22</v>
      </c>
      <c r="L673" s="1" t="str">
        <f>HYPERLINK("https://files.afu.se/Downloads/Transcripts/0%20-%20Government/USA%20-%20NASA%20Astrobiology/2016 08 22 - NASA Astrobiology - AbGradCon 2016  Day 1 - S. J. Ralston_d1-VW12GTOo - transcript (automated).pdf","Transcript Link")</f>
        <v>Transcript Link</v>
      </c>
      <c r="M673" s="2" t="str">
        <f>HYPERLINK("https://files.afu.se/Downloads/Transcripts/0%20-%20Government/USA%20-%20NASA%20Astrobiology/2016 08 22 - NASA Astrobiology - AbGradCon 2016  Day 1 - S. J. Ralston_d1-VW12GTOo - transcript (automated).pdf","Transcript Link")</f>
        <v>Transcript Link</v>
      </c>
    </row>
    <row r="674" ht="195" spans="1:13">
      <c r="A674" s="1" t="s">
        <v>2557</v>
      </c>
      <c r="B674" s="1" t="s">
        <v>13</v>
      </c>
      <c r="C674" s="4" t="s">
        <v>2591</v>
      </c>
      <c r="D674" s="1" t="s">
        <v>2592</v>
      </c>
      <c r="F674" s="4" t="s">
        <v>17</v>
      </c>
      <c r="G674" s="1" t="s">
        <v>18</v>
      </c>
      <c r="H674" s="1" t="s">
        <v>19</v>
      </c>
      <c r="I674" s="1" t="s">
        <v>20</v>
      </c>
      <c r="J674" s="1" t="s">
        <v>2593</v>
      </c>
      <c r="K674" s="1" t="s">
        <v>22</v>
      </c>
      <c r="L674" s="1" t="str">
        <f>HYPERLINK("https://files.afu.se/Downloads/Transcripts/0%20-%20Government/USA%20-%20NASA%20Astrobiology/2016 08 22 - NASA Astrobiology - AbGradCon 2016  Day 1 - Parke Loyd_ytze18geKYg - transcript (automated).pdf","Transcript Link")</f>
        <v>Transcript Link</v>
      </c>
      <c r="M674" s="2" t="str">
        <f>HYPERLINK("https://files.afu.se/Downloads/Transcripts/0%20-%20Government/USA%20-%20NASA%20Astrobiology/2016 08 22 - NASA Astrobiology - AbGradCon 2016  Day 1 - Parke Loyd_ytze18geKYg - transcript (automated).pdf","Transcript Link")</f>
        <v>Transcript Link</v>
      </c>
    </row>
    <row r="675" ht="195" spans="1:13">
      <c r="A675" s="1" t="s">
        <v>2557</v>
      </c>
      <c r="B675" s="1" t="s">
        <v>13</v>
      </c>
      <c r="C675" s="4" t="s">
        <v>2594</v>
      </c>
      <c r="D675" s="1" t="s">
        <v>2595</v>
      </c>
      <c r="F675" s="4" t="s">
        <v>17</v>
      </c>
      <c r="G675" s="1" t="s">
        <v>18</v>
      </c>
      <c r="H675" s="1" t="s">
        <v>19</v>
      </c>
      <c r="I675" s="1" t="s">
        <v>20</v>
      </c>
      <c r="J675" s="1" t="s">
        <v>2596</v>
      </c>
      <c r="K675" s="1" t="s">
        <v>22</v>
      </c>
      <c r="L675" s="1" t="str">
        <f>HYPERLINK("https://files.afu.se/Downloads/Transcripts/0%20-%20Government/USA%20-%20NASA%20Astrobiology/2016 08 22 - NASA Astrobiology - AbGradCon 2016  Day 1 - Marc Neveu_HVd-o5S33ck - transcript (automated).pdf","Transcript Link")</f>
        <v>Transcript Link</v>
      </c>
      <c r="M675" s="2" t="str">
        <f>HYPERLINK("https://files.afu.se/Downloads/Transcripts/0%20-%20Government/USA%20-%20NASA%20Astrobiology/2016 08 22 - NASA Astrobiology - AbGradCon 2016  Day 1 - Marc Neveu_HVd-o5S33ck - transcript (automated).pdf","Transcript Link")</f>
        <v>Transcript Link</v>
      </c>
    </row>
    <row r="676" ht="195" spans="1:13">
      <c r="A676" s="1" t="s">
        <v>2557</v>
      </c>
      <c r="B676" s="1" t="s">
        <v>13</v>
      </c>
      <c r="C676" s="4" t="s">
        <v>2597</v>
      </c>
      <c r="D676" s="1" t="s">
        <v>2598</v>
      </c>
      <c r="F676" s="4" t="s">
        <v>17</v>
      </c>
      <c r="G676" s="1" t="s">
        <v>18</v>
      </c>
      <c r="H676" s="1" t="s">
        <v>19</v>
      </c>
      <c r="I676" s="1" t="s">
        <v>20</v>
      </c>
      <c r="J676" s="1" t="s">
        <v>2599</v>
      </c>
      <c r="K676" s="1" t="s">
        <v>22</v>
      </c>
      <c r="L676" s="1" t="str">
        <f>HYPERLINK("https://files.afu.se/Downloads/Transcripts/0%20-%20Government/USA%20-%20NASA%20Astrobiology/2016 08 22 - NASA Astrobiology - AbGradCon 2016  Day 1 - Maya Yanez_SzUNOO7dL88 - transcript (automated).pdf","Transcript Link")</f>
        <v>Transcript Link</v>
      </c>
      <c r="M676" s="2" t="str">
        <f>HYPERLINK("https://files.afu.se/Downloads/Transcripts/0%20-%20Government/USA%20-%20NASA%20Astrobiology/2016 08 22 - NASA Astrobiology - AbGradCon 2016  Day 1 - Maya Yanez_SzUNOO7dL88 - transcript (automated).pdf","Transcript Link")</f>
        <v>Transcript Link</v>
      </c>
    </row>
    <row r="677" ht="195" spans="1:13">
      <c r="A677" s="1" t="s">
        <v>2557</v>
      </c>
      <c r="B677" s="1" t="s">
        <v>13</v>
      </c>
      <c r="C677" s="4" t="s">
        <v>2600</v>
      </c>
      <c r="D677" s="1" t="s">
        <v>2601</v>
      </c>
      <c r="F677" s="4" t="s">
        <v>17</v>
      </c>
      <c r="G677" s="1" t="s">
        <v>18</v>
      </c>
      <c r="H677" s="1" t="s">
        <v>19</v>
      </c>
      <c r="I677" s="1" t="s">
        <v>20</v>
      </c>
      <c r="J677" s="1" t="s">
        <v>2602</v>
      </c>
      <c r="K677" s="1" t="s">
        <v>22</v>
      </c>
      <c r="L677" s="1" t="str">
        <f>HYPERLINK("https://files.afu.se/Downloads/Transcripts/0%20-%20Government/USA%20-%20NASA%20Astrobiology/2016 08 22 - NASA Astrobiology - AbGradCon 2016  Day 1 - Katie Primm_pHZb8SIXSgM - transcript (automated).pdf","Transcript Link")</f>
        <v>Transcript Link</v>
      </c>
      <c r="M677" s="2" t="str">
        <f>HYPERLINK("https://files.afu.se/Downloads/Transcripts/0%20-%20Government/USA%20-%20NASA%20Astrobiology/2016 08 22 - NASA Astrobiology - AbGradCon 2016  Day 1 - Katie Primm_pHZb8SIXSgM - transcript (automated).pdf","Transcript Link")</f>
        <v>Transcript Link</v>
      </c>
    </row>
    <row r="678" ht="195" spans="1:13">
      <c r="A678" s="1" t="s">
        <v>2557</v>
      </c>
      <c r="B678" s="1" t="s">
        <v>13</v>
      </c>
      <c r="C678" s="4" t="s">
        <v>2603</v>
      </c>
      <c r="D678" s="1" t="s">
        <v>2604</v>
      </c>
      <c r="F678" s="4" t="s">
        <v>17</v>
      </c>
      <c r="G678" s="1" t="s">
        <v>18</v>
      </c>
      <c r="H678" s="1" t="s">
        <v>19</v>
      </c>
      <c r="I678" s="1" t="s">
        <v>20</v>
      </c>
      <c r="J678" s="1" t="s">
        <v>2605</v>
      </c>
      <c r="K678" s="1" t="s">
        <v>22</v>
      </c>
      <c r="L678" s="1" t="str">
        <f>HYPERLINK("https://files.afu.se/Downloads/Transcripts/0%20-%20Government/USA%20-%20NASA%20Astrobiology/2016 08 22 - NASA Astrobiology - AbGradCon 2016  Day 1 - Nicole Chase_v8ZcNMEnBAA - transcript (automated).pdf","Transcript Link")</f>
        <v>Transcript Link</v>
      </c>
      <c r="M678" s="2" t="str">
        <f>HYPERLINK("https://files.afu.se/Downloads/Transcripts/0%20-%20Government/USA%20-%20NASA%20Astrobiology/2016 08 22 - NASA Astrobiology - AbGradCon 2016  Day 1 - Nicole Chase_v8ZcNMEnBAA - transcript (automated).pdf","Transcript Link")</f>
        <v>Transcript Link</v>
      </c>
    </row>
    <row r="679" ht="195" spans="1:13">
      <c r="A679" s="1" t="s">
        <v>2557</v>
      </c>
      <c r="B679" s="1" t="s">
        <v>13</v>
      </c>
      <c r="C679" s="4" t="s">
        <v>2606</v>
      </c>
      <c r="D679" s="1" t="s">
        <v>2607</v>
      </c>
      <c r="F679" s="4" t="s">
        <v>17</v>
      </c>
      <c r="G679" s="1" t="s">
        <v>18</v>
      </c>
      <c r="H679" s="1" t="s">
        <v>19</v>
      </c>
      <c r="I679" s="1" t="s">
        <v>20</v>
      </c>
      <c r="J679" s="1" t="s">
        <v>2608</v>
      </c>
      <c r="K679" s="1" t="s">
        <v>22</v>
      </c>
      <c r="L679" s="1" t="str">
        <f>HYPERLINK("https://files.afu.se/Downloads/Transcripts/0%20-%20Government/USA%20-%20NASA%20Astrobiology/2016 08 22 - NASA Astrobiology - AbGradCon 2016  Day 1 - Kamil Stelmach_fCL97-FHGBM - transcript (automated).pdf","Transcript Link")</f>
        <v>Transcript Link</v>
      </c>
      <c r="M679" s="2" t="str">
        <f>HYPERLINK("https://files.afu.se/Downloads/Transcripts/0%20-%20Government/USA%20-%20NASA%20Astrobiology/2016 08 22 - NASA Astrobiology - AbGradCon 2016  Day 1 - Kamil Stelmach_fCL97-FHGBM - transcript (automated).pdf","Transcript Link")</f>
        <v>Transcript Link</v>
      </c>
    </row>
    <row r="680" ht="195" spans="1:13">
      <c r="A680" s="1" t="s">
        <v>2557</v>
      </c>
      <c r="B680" s="1" t="s">
        <v>13</v>
      </c>
      <c r="C680" s="4" t="s">
        <v>2609</v>
      </c>
      <c r="D680" s="1" t="s">
        <v>2610</v>
      </c>
      <c r="F680" s="4" t="s">
        <v>17</v>
      </c>
      <c r="G680" s="1" t="s">
        <v>18</v>
      </c>
      <c r="H680" s="1" t="s">
        <v>19</v>
      </c>
      <c r="I680" s="1" t="s">
        <v>20</v>
      </c>
      <c r="J680" s="1" t="s">
        <v>2611</v>
      </c>
      <c r="K680" s="1" t="s">
        <v>22</v>
      </c>
      <c r="L680" s="1" t="str">
        <f>HYPERLINK("https://files.afu.se/Downloads/Transcripts/0%20-%20Government/USA%20-%20NASA%20Astrobiology/2016 08 22 - NASA Astrobiology - AbGradCon 2016  Day 2 - Abigail Caron_pS_71RrunR8 - transcript (automated).pdf","Transcript Link")</f>
        <v>Transcript Link</v>
      </c>
      <c r="M680" s="2" t="str">
        <f>HYPERLINK("https://files.afu.se/Downloads/Transcripts/0%20-%20Government/USA%20-%20NASA%20Astrobiology/2016 08 22 - NASA Astrobiology - AbGradCon 2016  Day 2 - Abigail Caron_pS_71RrunR8 - transcript (automated).pdf","Transcript Link")</f>
        <v>Transcript Link</v>
      </c>
    </row>
    <row r="681" ht="195" spans="1:13">
      <c r="A681" s="1" t="s">
        <v>2557</v>
      </c>
      <c r="B681" s="1" t="s">
        <v>13</v>
      </c>
      <c r="C681" s="4" t="s">
        <v>2612</v>
      </c>
      <c r="D681" s="1" t="s">
        <v>2613</v>
      </c>
      <c r="F681" s="4" t="s">
        <v>17</v>
      </c>
      <c r="G681" s="1" t="s">
        <v>18</v>
      </c>
      <c r="H681" s="1" t="s">
        <v>19</v>
      </c>
      <c r="I681" s="1" t="s">
        <v>20</v>
      </c>
      <c r="J681" s="1" t="s">
        <v>2614</v>
      </c>
      <c r="K681" s="1" t="s">
        <v>22</v>
      </c>
      <c r="L681" s="1" t="str">
        <f>HYPERLINK("https://files.afu.se/Downloads/Transcripts/0%20-%20Government/USA%20-%20NASA%20Astrobiology/2016 08 22 - NASA Astrobiology - AbGradCon 2016  Day 1 - Victoria Hartwick_xKB5BFT2wog - transcript (automated).pdf","Transcript Link")</f>
        <v>Transcript Link</v>
      </c>
      <c r="M681" s="2" t="str">
        <f>HYPERLINK("https://files.afu.se/Downloads/Transcripts/0%20-%20Government/USA%20-%20NASA%20Astrobiology/2016 08 22 - NASA Astrobiology - AbGradCon 2016  Day 1 - Victoria Hartwick_xKB5BFT2wog - transcript (automated).pdf","Transcript Link")</f>
        <v>Transcript Link</v>
      </c>
    </row>
    <row r="682" ht="195" spans="1:13">
      <c r="A682" s="1" t="s">
        <v>2557</v>
      </c>
      <c r="B682" s="1" t="s">
        <v>13</v>
      </c>
      <c r="C682" s="4" t="s">
        <v>2615</v>
      </c>
      <c r="D682" s="1" t="s">
        <v>2616</v>
      </c>
      <c r="F682" s="4" t="s">
        <v>17</v>
      </c>
      <c r="G682" s="1" t="s">
        <v>18</v>
      </c>
      <c r="H682" s="1" t="s">
        <v>19</v>
      </c>
      <c r="I682" s="1" t="s">
        <v>20</v>
      </c>
      <c r="J682" s="1" t="s">
        <v>2617</v>
      </c>
      <c r="K682" s="1" t="s">
        <v>22</v>
      </c>
      <c r="L682" s="1" t="str">
        <f>HYPERLINK("https://files.afu.se/Downloads/Transcripts/0%20-%20Government/USA%20-%20NASA%20Astrobiology/2016 08 22 - NASA Astrobiology - AbGradCon 2016  Day 2 - Research Focus Group_2PJKRWRDRZg - transcript (automated).pdf","Transcript Link")</f>
        <v>Transcript Link</v>
      </c>
      <c r="M682" s="2" t="str">
        <f>HYPERLINK("https://files.afu.se/Downloads/Transcripts/0%20-%20Government/USA%20-%20NASA%20Astrobiology/2016 08 22 - NASA Astrobiology - AbGradCon 2016  Day 2 - Research Focus Group_2PJKRWRDRZg - transcript (automated).pdf","Transcript Link")</f>
        <v>Transcript Link</v>
      </c>
    </row>
    <row r="683" ht="195" spans="1:13">
      <c r="A683" s="1" t="s">
        <v>2557</v>
      </c>
      <c r="B683" s="1" t="s">
        <v>13</v>
      </c>
      <c r="C683" s="4" t="s">
        <v>2618</v>
      </c>
      <c r="D683" s="1" t="s">
        <v>2619</v>
      </c>
      <c r="F683" s="4" t="s">
        <v>17</v>
      </c>
      <c r="G683" s="1" t="s">
        <v>18</v>
      </c>
      <c r="H683" s="1" t="s">
        <v>19</v>
      </c>
      <c r="I683" s="1" t="s">
        <v>20</v>
      </c>
      <c r="J683" s="1" t="s">
        <v>2620</v>
      </c>
      <c r="K683" s="1" t="s">
        <v>22</v>
      </c>
      <c r="L683" s="1" t="str">
        <f>HYPERLINK("https://files.afu.se/Downloads/Transcripts/0%20-%20Government/USA%20-%20NASA%20Astrobiology/2016 08 22 - NASA Astrobiology - AbGradCon 2016  Day 2 - Thomas Campbell_VT2EfEMlJfw - transcript (automated).pdf","Transcript Link")</f>
        <v>Transcript Link</v>
      </c>
      <c r="M683" s="2" t="str">
        <f>HYPERLINK("https://files.afu.se/Downloads/Transcripts/0%20-%20Government/USA%20-%20NASA%20Astrobiology/2016 08 22 - NASA Astrobiology - AbGradCon 2016  Day 2 - Thomas Campbell_VT2EfEMlJfw - transcript (automated).pdf","Transcript Link")</f>
        <v>Transcript Link</v>
      </c>
    </row>
    <row r="684" ht="195" spans="1:13">
      <c r="A684" s="1" t="s">
        <v>2557</v>
      </c>
      <c r="B684" s="1" t="s">
        <v>13</v>
      </c>
      <c r="C684" s="4" t="s">
        <v>2621</v>
      </c>
      <c r="D684" s="1" t="s">
        <v>2622</v>
      </c>
      <c r="F684" s="4" t="s">
        <v>17</v>
      </c>
      <c r="G684" s="1" t="s">
        <v>18</v>
      </c>
      <c r="H684" s="1" t="s">
        <v>19</v>
      </c>
      <c r="I684" s="1" t="s">
        <v>20</v>
      </c>
      <c r="J684" s="1" t="s">
        <v>2623</v>
      </c>
      <c r="K684" s="1" t="s">
        <v>22</v>
      </c>
      <c r="L684" s="1" t="str">
        <f>HYPERLINK("https://files.afu.se/Downloads/Transcripts/0%20-%20Government/USA%20-%20NASA%20Astrobiology/2016 08 22 - NASA Astrobiology - AbGradCon 2016  Day 2 - Harrison Smith_A41NKfmTs0E - transcript (automated).pdf","Transcript Link")</f>
        <v>Transcript Link</v>
      </c>
      <c r="M684" s="2" t="str">
        <f>HYPERLINK("https://files.afu.se/Downloads/Transcripts/0%20-%20Government/USA%20-%20NASA%20Astrobiology/2016 08 22 - NASA Astrobiology - AbGradCon 2016  Day 2 - Harrison Smith_A41NKfmTs0E - transcript (automated).pdf","Transcript Link")</f>
        <v>Transcript Link</v>
      </c>
    </row>
    <row r="685" ht="195" spans="1:13">
      <c r="A685" s="1" t="s">
        <v>2557</v>
      </c>
      <c r="B685" s="1" t="s">
        <v>13</v>
      </c>
      <c r="C685" s="4" t="s">
        <v>2624</v>
      </c>
      <c r="D685" s="1" t="s">
        <v>2625</v>
      </c>
      <c r="F685" s="4" t="s">
        <v>17</v>
      </c>
      <c r="G685" s="1" t="s">
        <v>18</v>
      </c>
      <c r="H685" s="1" t="s">
        <v>19</v>
      </c>
      <c r="I685" s="1" t="s">
        <v>20</v>
      </c>
      <c r="J685" s="1" t="s">
        <v>2626</v>
      </c>
      <c r="K685" s="1" t="s">
        <v>22</v>
      </c>
      <c r="L685" s="1" t="str">
        <f>HYPERLINK("https://files.afu.se/Downloads/Transcripts/0%20-%20Government/USA%20-%20NASA%20Astrobiology/2016 08 22 - NASA Astrobiology - AbGradCon 2016  Day 2 - Cole Mathis_OdzFTrKrkAE - transcript (automated).pdf","Transcript Link")</f>
        <v>Transcript Link</v>
      </c>
      <c r="M685" s="2" t="str">
        <f>HYPERLINK("https://files.afu.se/Downloads/Transcripts/0%20-%20Government/USA%20-%20NASA%20Astrobiology/2016 08 22 - NASA Astrobiology - AbGradCon 2016  Day 2 - Cole Mathis_OdzFTrKrkAE - transcript (automated).pdf","Transcript Link")</f>
        <v>Transcript Link</v>
      </c>
    </row>
    <row r="686" ht="195" spans="1:13">
      <c r="A686" s="1" t="s">
        <v>2557</v>
      </c>
      <c r="B686" s="1" t="s">
        <v>13</v>
      </c>
      <c r="C686" s="4" t="s">
        <v>2627</v>
      </c>
      <c r="D686" s="1" t="s">
        <v>2628</v>
      </c>
      <c r="F686" s="4" t="s">
        <v>17</v>
      </c>
      <c r="G686" s="1" t="s">
        <v>18</v>
      </c>
      <c r="H686" s="1" t="s">
        <v>19</v>
      </c>
      <c r="I686" s="1" t="s">
        <v>20</v>
      </c>
      <c r="J686" s="1" t="s">
        <v>2629</v>
      </c>
      <c r="K686" s="1" t="s">
        <v>22</v>
      </c>
      <c r="L686" s="1" t="str">
        <f>HYPERLINK("https://files.afu.se/Downloads/Transcripts/0%20-%20Government/USA%20-%20NASA%20Astrobiology/2016 08 22 - NASA Astrobiology - AbGradCon 2016  Day 2 - Hannah Miller_Sh4ox_CS3CE - transcript (automated).pdf","Transcript Link")</f>
        <v>Transcript Link</v>
      </c>
      <c r="M686" s="2" t="str">
        <f>HYPERLINK("https://files.afu.se/Downloads/Transcripts/0%20-%20Government/USA%20-%20NASA%20Astrobiology/2016 08 22 - NASA Astrobiology - AbGradCon 2016  Day 2 - Hannah Miller_Sh4ox_CS3CE - transcript (automated).pdf","Transcript Link")</f>
        <v>Transcript Link</v>
      </c>
    </row>
    <row r="687" ht="195" spans="1:13">
      <c r="A687" s="1" t="s">
        <v>2557</v>
      </c>
      <c r="B687" s="1" t="s">
        <v>13</v>
      </c>
      <c r="C687" s="4" t="s">
        <v>2630</v>
      </c>
      <c r="D687" s="1" t="s">
        <v>2631</v>
      </c>
      <c r="F687" s="4" t="s">
        <v>17</v>
      </c>
      <c r="G687" s="1" t="s">
        <v>18</v>
      </c>
      <c r="H687" s="1" t="s">
        <v>19</v>
      </c>
      <c r="I687" s="1" t="s">
        <v>20</v>
      </c>
      <c r="J687" s="1" t="s">
        <v>2632</v>
      </c>
      <c r="K687" s="1" t="s">
        <v>22</v>
      </c>
      <c r="L687" s="1" t="str">
        <f>HYPERLINK("https://files.afu.se/Downloads/Transcripts/0%20-%20Government/USA%20-%20NASA%20Astrobiology/2016 08 22 - NASA Astrobiology - AbGradCon 2016  Day 2 - Ben Intoy_wlzjrvrtW50 - transcript (automated).pdf","Transcript Link")</f>
        <v>Transcript Link</v>
      </c>
      <c r="M687" s="2" t="str">
        <f>HYPERLINK("https://files.afu.se/Downloads/Transcripts/0%20-%20Government/USA%20-%20NASA%20Astrobiology/2016 08 22 - NASA Astrobiology - AbGradCon 2016  Day 2 - Ben Intoy_wlzjrvrtW50 - transcript (automated).pdf","Transcript Link")</f>
        <v>Transcript Link</v>
      </c>
    </row>
    <row r="688" ht="195" spans="1:13">
      <c r="A688" s="1" t="s">
        <v>2557</v>
      </c>
      <c r="B688" s="1" t="s">
        <v>13</v>
      </c>
      <c r="C688" s="4" t="s">
        <v>2633</v>
      </c>
      <c r="D688" s="1" t="s">
        <v>2634</v>
      </c>
      <c r="F688" s="4" t="s">
        <v>17</v>
      </c>
      <c r="G688" s="1" t="s">
        <v>18</v>
      </c>
      <c r="H688" s="1" t="s">
        <v>19</v>
      </c>
      <c r="I688" s="1" t="s">
        <v>20</v>
      </c>
      <c r="J688" s="1" t="s">
        <v>2635</v>
      </c>
      <c r="K688" s="1" t="s">
        <v>22</v>
      </c>
      <c r="L688" s="1" t="str">
        <f>HYPERLINK("https://files.afu.se/Downloads/Transcripts/0%20-%20Government/USA%20-%20NASA%20Astrobiology/2016 08 22 - NASA Astrobiology - AbGradCon 2016  Day 2 - Parker Castleberry_80MdPtNSb9Y - transcript (automated).pdf","Transcript Link")</f>
        <v>Transcript Link</v>
      </c>
      <c r="M688" s="2" t="str">
        <f>HYPERLINK("https://files.afu.se/Downloads/Transcripts/0%20-%20Government/USA%20-%20NASA%20Astrobiology/2016 08 22 - NASA Astrobiology - AbGradCon 2016  Day 2 - Parker Castleberry_80MdPtNSb9Y - transcript (automated).pdf","Transcript Link")</f>
        <v>Transcript Link</v>
      </c>
    </row>
    <row r="689" ht="195" spans="1:13">
      <c r="A689" s="1" t="s">
        <v>2557</v>
      </c>
      <c r="B689" s="1" t="s">
        <v>13</v>
      </c>
      <c r="C689" s="4" t="s">
        <v>2636</v>
      </c>
      <c r="D689" s="1" t="s">
        <v>2637</v>
      </c>
      <c r="F689" s="4" t="s">
        <v>17</v>
      </c>
      <c r="G689" s="1" t="s">
        <v>18</v>
      </c>
      <c r="H689" s="1" t="s">
        <v>19</v>
      </c>
      <c r="I689" s="1" t="s">
        <v>20</v>
      </c>
      <c r="J689" s="1" t="s">
        <v>2638</v>
      </c>
      <c r="K689" s="1" t="s">
        <v>22</v>
      </c>
      <c r="L689" s="1" t="str">
        <f>HYPERLINK("https://files.afu.se/Downloads/Transcripts/0%20-%20Government/USA%20-%20NASA%20Astrobiology/2016 08 22 - NASA Astrobiology - AbGradCon 2016  Day 2 - Jeff Osterhout_UDSn33zpw_E - transcript (automated).pdf","Transcript Link")</f>
        <v>Transcript Link</v>
      </c>
      <c r="M689" s="2" t="str">
        <f>HYPERLINK("https://files.afu.se/Downloads/Transcripts/0%20-%20Government/USA%20-%20NASA%20Astrobiology/2016 08 22 - NASA Astrobiology - AbGradCon 2016  Day 2 - Jeff Osterhout_UDSn33zpw_E - transcript (automated).pdf","Transcript Link")</f>
        <v>Transcript Link</v>
      </c>
    </row>
    <row r="690" ht="195" spans="1:13">
      <c r="A690" s="1" t="s">
        <v>2557</v>
      </c>
      <c r="B690" s="1" t="s">
        <v>13</v>
      </c>
      <c r="C690" s="4" t="s">
        <v>2639</v>
      </c>
      <c r="D690" s="1" t="s">
        <v>2640</v>
      </c>
      <c r="F690" s="4" t="s">
        <v>17</v>
      </c>
      <c r="G690" s="1" t="s">
        <v>18</v>
      </c>
      <c r="H690" s="1" t="s">
        <v>19</v>
      </c>
      <c r="I690" s="1" t="s">
        <v>20</v>
      </c>
      <c r="J690" s="1" t="s">
        <v>2641</v>
      </c>
      <c r="K690" s="1" t="s">
        <v>22</v>
      </c>
      <c r="L690" s="1" t="str">
        <f>HYPERLINK("https://files.afu.se/Downloads/Transcripts/0%20-%20Government/USA%20-%20NASA%20Astrobiology/2016 08 22 - NASA Astrobiology - AbGradCon 2016  Day 2 - Matthew Brister_g0EhzViu-FM - transcript (automated).pdf","Transcript Link")</f>
        <v>Transcript Link</v>
      </c>
      <c r="M690" s="2" t="str">
        <f>HYPERLINK("https://files.afu.se/Downloads/Transcripts/0%20-%20Government/USA%20-%20NASA%20Astrobiology/2016 08 22 - NASA Astrobiology - AbGradCon 2016  Day 2 - Matthew Brister_g0EhzViu-FM - transcript (automated).pdf","Transcript Link")</f>
        <v>Transcript Link</v>
      </c>
    </row>
    <row r="691" ht="195" spans="1:13">
      <c r="A691" s="1" t="s">
        <v>2557</v>
      </c>
      <c r="B691" s="1" t="s">
        <v>13</v>
      </c>
      <c r="C691" s="4" t="s">
        <v>2642</v>
      </c>
      <c r="D691" s="1" t="s">
        <v>2643</v>
      </c>
      <c r="F691" s="4" t="s">
        <v>17</v>
      </c>
      <c r="G691" s="1" t="s">
        <v>18</v>
      </c>
      <c r="H691" s="1" t="s">
        <v>19</v>
      </c>
      <c r="I691" s="1" t="s">
        <v>20</v>
      </c>
      <c r="J691" s="1" t="s">
        <v>2644</v>
      </c>
      <c r="K691" s="1" t="s">
        <v>22</v>
      </c>
      <c r="L691" s="1" t="str">
        <f>HYPERLINK("https://files.afu.se/Downloads/Transcripts/0%20-%20Government/USA%20-%20NASA%20Astrobiology/2016 08 22 - NASA Astrobiology - AbGradCon 2016  Day 2 - Kaitlin Rempfert_huDYq9f-VE0 - transcript (automated).pdf","Transcript Link")</f>
        <v>Transcript Link</v>
      </c>
      <c r="M691" s="2" t="str">
        <f>HYPERLINK("https://files.afu.se/Downloads/Transcripts/0%20-%20Government/USA%20-%20NASA%20Astrobiology/2016 08 22 - NASA Astrobiology - AbGradCon 2016  Day 2 - Kaitlin Rempfert_huDYq9f-VE0 - transcript (automated).pdf","Transcript Link")</f>
        <v>Transcript Link</v>
      </c>
    </row>
    <row r="692" ht="195" spans="1:13">
      <c r="A692" s="1" t="s">
        <v>2557</v>
      </c>
      <c r="B692" s="1" t="s">
        <v>13</v>
      </c>
      <c r="C692" s="4" t="s">
        <v>2645</v>
      </c>
      <c r="D692" s="1" t="s">
        <v>2646</v>
      </c>
      <c r="F692" s="4" t="s">
        <v>17</v>
      </c>
      <c r="G692" s="1" t="s">
        <v>18</v>
      </c>
      <c r="H692" s="1" t="s">
        <v>19</v>
      </c>
      <c r="I692" s="1" t="s">
        <v>20</v>
      </c>
      <c r="J692" s="1" t="s">
        <v>2647</v>
      </c>
      <c r="K692" s="1" t="s">
        <v>22</v>
      </c>
      <c r="L692" s="1" t="str">
        <f>HYPERLINK("https://files.afu.se/Downloads/Transcripts/0%20-%20Government/USA%20-%20NASA%20Astrobiology/2016 08 22 - NASA Astrobiology - AbGradCon 2016  Day 2 - Lauren Seyler_xJD22jyv0C0 - transcript (automated).pdf","Transcript Link")</f>
        <v>Transcript Link</v>
      </c>
      <c r="M692" s="2" t="str">
        <f>HYPERLINK("https://files.afu.se/Downloads/Transcripts/0%20-%20Government/USA%20-%20NASA%20Astrobiology/2016 08 22 - NASA Astrobiology - AbGradCon 2016  Day 2 - Lauren Seyler_xJD22jyv0C0 - transcript (automated).pdf","Transcript Link")</f>
        <v>Transcript Link</v>
      </c>
    </row>
    <row r="693" ht="195" spans="1:13">
      <c r="A693" s="1" t="s">
        <v>2557</v>
      </c>
      <c r="B693" s="1" t="s">
        <v>13</v>
      </c>
      <c r="C693" s="4" t="s">
        <v>2648</v>
      </c>
      <c r="D693" s="1" t="s">
        <v>2649</v>
      </c>
      <c r="F693" s="4" t="s">
        <v>17</v>
      </c>
      <c r="G693" s="1" t="s">
        <v>18</v>
      </c>
      <c r="H693" s="1" t="s">
        <v>19</v>
      </c>
      <c r="I693" s="1" t="s">
        <v>20</v>
      </c>
      <c r="J693" s="1" t="s">
        <v>2650</v>
      </c>
      <c r="K693" s="1" t="s">
        <v>22</v>
      </c>
      <c r="L693" s="1" t="str">
        <f>HYPERLINK("https://files.afu.se/Downloads/Transcripts/0%20-%20Government/USA%20-%20NASA%20Astrobiology/2016 08 22 - NASA Astrobiology - AbGradCon 2016  Day 2 - Alyssa Adams_JzhAjcbSupM - transcript (automated).pdf","Transcript Link")</f>
        <v>Transcript Link</v>
      </c>
      <c r="M693" s="2" t="str">
        <f>HYPERLINK("https://files.afu.se/Downloads/Transcripts/0%20-%20Government/USA%20-%20NASA%20Astrobiology/2016 08 22 - NASA Astrobiology - AbGradCon 2016  Day 2 - Alyssa Adams_JzhAjcbSupM - transcript (automated).pdf","Transcript Link")</f>
        <v>Transcript Link</v>
      </c>
    </row>
    <row r="694" ht="195" spans="1:13">
      <c r="A694" s="1" t="s">
        <v>2557</v>
      </c>
      <c r="B694" s="1" t="s">
        <v>13</v>
      </c>
      <c r="C694" s="4" t="s">
        <v>2651</v>
      </c>
      <c r="D694" s="1" t="s">
        <v>2652</v>
      </c>
      <c r="F694" s="4" t="s">
        <v>17</v>
      </c>
      <c r="G694" s="1" t="s">
        <v>18</v>
      </c>
      <c r="H694" s="1" t="s">
        <v>19</v>
      </c>
      <c r="I694" s="1" t="s">
        <v>20</v>
      </c>
      <c r="J694" s="1" t="s">
        <v>2653</v>
      </c>
      <c r="K694" s="1" t="s">
        <v>22</v>
      </c>
      <c r="L694" s="1" t="str">
        <f>HYPERLINK("https://files.afu.se/Downloads/Transcripts/0%20-%20Government/USA%20-%20NASA%20Astrobiology/2016 08 22 - NASA Astrobiology - AbGradCon 2016  Day 2 - Russell Perkins_WarpctDyDi8 - transcript (automated).pdf","Transcript Link")</f>
        <v>Transcript Link</v>
      </c>
      <c r="M694" s="2" t="str">
        <f>HYPERLINK("https://files.afu.se/Downloads/Transcripts/0%20-%20Government/USA%20-%20NASA%20Astrobiology/2016 08 22 - NASA Astrobiology - AbGradCon 2016  Day 2 - Russell Perkins_WarpctDyDi8 - transcript (automated).pdf","Transcript Link")</f>
        <v>Transcript Link</v>
      </c>
    </row>
    <row r="695" ht="195" spans="1:13">
      <c r="A695" s="1" t="s">
        <v>2557</v>
      </c>
      <c r="B695" s="1" t="s">
        <v>13</v>
      </c>
      <c r="C695" s="4" t="s">
        <v>2654</v>
      </c>
      <c r="D695" s="1" t="s">
        <v>2655</v>
      </c>
      <c r="F695" s="4" t="s">
        <v>17</v>
      </c>
      <c r="G695" s="1" t="s">
        <v>18</v>
      </c>
      <c r="H695" s="1" t="s">
        <v>19</v>
      </c>
      <c r="I695" s="1" t="s">
        <v>20</v>
      </c>
      <c r="J695" s="1" t="s">
        <v>2656</v>
      </c>
      <c r="K695" s="1" t="s">
        <v>22</v>
      </c>
      <c r="L695" s="1" t="str">
        <f>HYPERLINK("https://files.afu.se/Downloads/Transcripts/0%20-%20Government/USA%20-%20NASA%20Astrobiology/2016 08 22 - NASA Astrobiology - AbGradCon 2016  Day 2 - Rebecca Rapf_bC_0R6Slnxg - transcript (automated).pdf","Transcript Link")</f>
        <v>Transcript Link</v>
      </c>
      <c r="M695" s="2" t="str">
        <f>HYPERLINK("https://files.afu.se/Downloads/Transcripts/0%20-%20Government/USA%20-%20NASA%20Astrobiology/2016 08 22 - NASA Astrobiology - AbGradCon 2016  Day 2 - Rebecca Rapf_bC_0R6Slnxg - transcript (automated).pdf","Transcript Link")</f>
        <v>Transcript Link</v>
      </c>
    </row>
    <row r="696" ht="195" spans="1:13">
      <c r="A696" s="1" t="s">
        <v>2557</v>
      </c>
      <c r="B696" s="1" t="s">
        <v>13</v>
      </c>
      <c r="C696" s="4" t="s">
        <v>2657</v>
      </c>
      <c r="D696" s="1" t="s">
        <v>2658</v>
      </c>
      <c r="F696" s="4" t="s">
        <v>17</v>
      </c>
      <c r="G696" s="1" t="s">
        <v>18</v>
      </c>
      <c r="H696" s="1" t="s">
        <v>19</v>
      </c>
      <c r="I696" s="1" t="s">
        <v>20</v>
      </c>
      <c r="J696" s="1" t="s">
        <v>2659</v>
      </c>
      <c r="K696" s="1" t="s">
        <v>22</v>
      </c>
      <c r="L696" s="1" t="str">
        <f>HYPERLINK("https://files.afu.se/Downloads/Transcripts/0%20-%20Government/USA%20-%20NASA%20Astrobiology/2016 08 22 - NASA Astrobiology - AbGradCon 2016  Day 2 - Stephanie Napieralski_fUUJ4Cfkg_0 - transcript (automated).pdf","Transcript Link")</f>
        <v>Transcript Link</v>
      </c>
      <c r="M696" s="2" t="str">
        <f>HYPERLINK("https://files.afu.se/Downloads/Transcripts/0%20-%20Government/USA%20-%20NASA%20Astrobiology/2016 08 22 - NASA Astrobiology - AbGradCon 2016  Day 2 - Stephanie Napieralski_fUUJ4Cfkg_0 - transcript (automated).pdf","Transcript Link")</f>
        <v>Transcript Link</v>
      </c>
    </row>
    <row r="697" ht="195" spans="1:13">
      <c r="A697" s="1" t="s">
        <v>2557</v>
      </c>
      <c r="B697" s="1" t="s">
        <v>13</v>
      </c>
      <c r="C697" s="4" t="s">
        <v>2660</v>
      </c>
      <c r="D697" s="1" t="s">
        <v>2661</v>
      </c>
      <c r="F697" s="4" t="s">
        <v>17</v>
      </c>
      <c r="G697" s="1" t="s">
        <v>18</v>
      </c>
      <c r="H697" s="1" t="s">
        <v>19</v>
      </c>
      <c r="I697" s="1" t="s">
        <v>20</v>
      </c>
      <c r="J697" s="1" t="s">
        <v>2662</v>
      </c>
      <c r="K697" s="1" t="s">
        <v>22</v>
      </c>
      <c r="L697" s="1" t="str">
        <f>HYPERLINK("https://files.afu.se/Downloads/Transcripts/0%20-%20Government/USA%20-%20NASA%20Astrobiology/2016 08 22 - NASA Astrobiology - AbGradCon 2016  Day 2 - Theresa Fisher_pO-w0RobL7w - transcript (automated).pdf","Transcript Link")</f>
        <v>Transcript Link</v>
      </c>
      <c r="M697" s="2" t="str">
        <f>HYPERLINK("https://files.afu.se/Downloads/Transcripts/0%20-%20Government/USA%20-%20NASA%20Astrobiology/2016 08 22 - NASA Astrobiology - AbGradCon 2016  Day 2 - Theresa Fisher_pO-w0RobL7w - transcript (automated).pdf","Transcript Link")</f>
        <v>Transcript Link</v>
      </c>
    </row>
    <row r="698" ht="195" spans="1:13">
      <c r="A698" s="1" t="s">
        <v>2557</v>
      </c>
      <c r="B698" s="1" t="s">
        <v>13</v>
      </c>
      <c r="C698" s="4" t="s">
        <v>2663</v>
      </c>
      <c r="D698" s="1" t="s">
        <v>2664</v>
      </c>
      <c r="F698" s="4" t="s">
        <v>17</v>
      </c>
      <c r="G698" s="1" t="s">
        <v>18</v>
      </c>
      <c r="H698" s="1" t="s">
        <v>19</v>
      </c>
      <c r="I698" s="1" t="s">
        <v>20</v>
      </c>
      <c r="J698" s="1" t="s">
        <v>2665</v>
      </c>
      <c r="K698" s="1" t="s">
        <v>22</v>
      </c>
      <c r="L698" s="1" t="str">
        <f>HYPERLINK("https://files.afu.se/Downloads/Transcripts/0%20-%20Government/USA%20-%20NASA%20Astrobiology/2016 08 22 - NASA Astrobiology - AbGradCon 2016  Day 2 - Xin Chen_uaASGgY_RNM - transcript (automated).pdf","Transcript Link")</f>
        <v>Transcript Link</v>
      </c>
      <c r="M698" s="2" t="str">
        <f>HYPERLINK("https://files.afu.se/Downloads/Transcripts/0%20-%20Government/USA%20-%20NASA%20Astrobiology/2016 08 22 - NASA Astrobiology - AbGradCon 2016  Day 2 - Xin Chen_uaASGgY_RNM - transcript (automated).pdf","Transcript Link")</f>
        <v>Transcript Link</v>
      </c>
    </row>
    <row r="699" ht="195" spans="1:13">
      <c r="A699" s="1" t="s">
        <v>2557</v>
      </c>
      <c r="B699" s="1" t="s">
        <v>13</v>
      </c>
      <c r="C699" s="4" t="s">
        <v>2666</v>
      </c>
      <c r="D699" s="1" t="s">
        <v>2667</v>
      </c>
      <c r="F699" s="4" t="s">
        <v>17</v>
      </c>
      <c r="G699" s="1" t="s">
        <v>18</v>
      </c>
      <c r="H699" s="1" t="s">
        <v>19</v>
      </c>
      <c r="I699" s="1" t="s">
        <v>20</v>
      </c>
      <c r="J699" s="1" t="s">
        <v>2668</v>
      </c>
      <c r="K699" s="1" t="s">
        <v>22</v>
      </c>
      <c r="L699" s="1" t="str">
        <f>HYPERLINK("https://files.afu.se/Downloads/Transcripts/0%20-%20Government/USA%20-%20NASA%20Astrobiology/2016 08 22 - NASA Astrobiology - AbGradCon 2016  Day 2 - Bradley Burcar_dzfz4B7W7uA - transcript (automated).pdf","Transcript Link")</f>
        <v>Transcript Link</v>
      </c>
      <c r="M699" s="2" t="str">
        <f>HYPERLINK("https://files.afu.se/Downloads/Transcripts/0%20-%20Government/USA%20-%20NASA%20Astrobiology/2016 08 22 - NASA Astrobiology - AbGradCon 2016  Day 2 - Bradley Burcar_dzfz4B7W7uA - transcript (automated).pdf","Transcript Link")</f>
        <v>Transcript Link</v>
      </c>
    </row>
    <row r="700" ht="409.5" spans="1:13">
      <c r="A700" s="1" t="s">
        <v>2669</v>
      </c>
      <c r="B700" s="1" t="s">
        <v>13</v>
      </c>
      <c r="C700" s="4" t="s">
        <v>2670</v>
      </c>
      <c r="D700" s="1" t="s">
        <v>2671</v>
      </c>
      <c r="E700" s="1" t="s">
        <v>2672</v>
      </c>
      <c r="F700" s="4" t="s">
        <v>17</v>
      </c>
      <c r="G700" s="1" t="s">
        <v>18</v>
      </c>
      <c r="H700" s="1" t="s">
        <v>19</v>
      </c>
      <c r="I700" s="1" t="s">
        <v>20</v>
      </c>
      <c r="J700" s="1" t="s">
        <v>2673</v>
      </c>
      <c r="K700" s="1" t="s">
        <v>22</v>
      </c>
      <c r="L700" s="1" t="str">
        <f>HYPERLINK("https://files.afu.se/Downloads/Transcripts/0%20-%20Government/USA%20-%20NASA%20Astrobiology/2016 03 21 - NASA Astrobiology - NASA Astrobiology Debates  Eastern Championship Tournament 2016_J5tqaANxgPM - transcript (automated).pdf","Transcript Link")</f>
        <v>Transcript Link</v>
      </c>
      <c r="M700" s="2" t="str">
        <f>HYPERLINK("https://files.afu.se/Downloads/Transcripts/0%20-%20Government/USA%20-%20NASA%20Astrobiology/2016 03 21 - NASA Astrobiology - NASA Astrobiology Debates  Eastern Championship Tournament 2016_J5tqaANxgPM - transcript (automated).pdf","Transcript Link")</f>
        <v>Transcript Link</v>
      </c>
    </row>
    <row r="701" ht="409.5" spans="1:13">
      <c r="A701" s="1" t="s">
        <v>2674</v>
      </c>
      <c r="B701" s="1" t="s">
        <v>13</v>
      </c>
      <c r="C701" s="4" t="s">
        <v>2675</v>
      </c>
      <c r="D701" s="1" t="s">
        <v>2676</v>
      </c>
      <c r="E701" s="1" t="s">
        <v>2677</v>
      </c>
      <c r="F701" s="4" t="s">
        <v>17</v>
      </c>
      <c r="G701" s="1" t="s">
        <v>18</v>
      </c>
      <c r="H701" s="1" t="s">
        <v>19</v>
      </c>
      <c r="I701" s="1" t="s">
        <v>20</v>
      </c>
      <c r="J701" s="1" t="s">
        <v>2678</v>
      </c>
      <c r="K701" s="1" t="s">
        <v>22</v>
      </c>
      <c r="L701" s="1" t="str">
        <f>HYPERLINK("https://files.afu.se/Downloads/Transcripts/0%20-%20Government/USA%20-%20NASA%20Astrobiology/2015 11 24 - NASA Astrobiology - NASA Astrobiology Debates  Western Championship Tournament 2015_kd2xqC7GaSQ - transcript (automated).pdf","Transcript Link")</f>
        <v>Transcript Link</v>
      </c>
      <c r="M701" s="2" t="str">
        <f>HYPERLINK("https://files.afu.se/Downloads/Transcripts/0%20-%20Government/USA%20-%20NASA%20Astrobiology/2015 11 24 - NASA Astrobiology - NASA Astrobiology Debates  Western Championship Tournament 2015_kd2xqC7GaSQ - transcript (automated).pdf","Transcript Link")</f>
        <v>Transcript Link</v>
      </c>
    </row>
    <row r="702" ht="195" spans="1:13">
      <c r="A702" s="1" t="s">
        <v>2679</v>
      </c>
      <c r="B702" s="1" t="s">
        <v>13</v>
      </c>
      <c r="C702" s="4" t="s">
        <v>2680</v>
      </c>
      <c r="D702" s="1" t="s">
        <v>2681</v>
      </c>
      <c r="E702" s="1" t="s">
        <v>2682</v>
      </c>
      <c r="F702" s="4" t="s">
        <v>17</v>
      </c>
      <c r="G702" s="1" t="s">
        <v>18</v>
      </c>
      <c r="H702" s="1" t="s">
        <v>19</v>
      </c>
      <c r="I702" s="1" t="s">
        <v>20</v>
      </c>
      <c r="J702" s="1" t="s">
        <v>2683</v>
      </c>
      <c r="K702" s="1" t="s">
        <v>22</v>
      </c>
      <c r="L702" s="1" t="str">
        <f>HYPERLINK("https://files.afu.se/Downloads/Transcripts/0%20-%20Government/USA%20-%20NASA%20Astrobiology/2015 10 06 - NASA Astrobiology - AbSciCon 2015 - Astrobiology Memorial Presentation_1KuAxmxH_xY - transcript (automated).pdf","Transcript Link")</f>
        <v>Transcript Link</v>
      </c>
      <c r="M702" s="2" t="str">
        <f>HYPERLINK("https://files.afu.se/Downloads/Transcripts/0%20-%20Government/USA%20-%20NASA%20Astrobiology/2015 10 06 - NASA Astrobiology - AbSciCon 2015 - Astrobiology Memorial Presentation_1KuAxmxH_xY - transcript (automated).pdf","Transcript Link")</f>
        <v>Transcript Link</v>
      </c>
    </row>
    <row r="703" ht="195" spans="1:13">
      <c r="A703" s="1" t="s">
        <v>2684</v>
      </c>
      <c r="B703" s="1" t="s">
        <v>13</v>
      </c>
      <c r="C703" s="4" t="s">
        <v>2685</v>
      </c>
      <c r="D703" s="1" t="s">
        <v>2686</v>
      </c>
      <c r="F703" s="4" t="s">
        <v>17</v>
      </c>
      <c r="G703" s="1" t="s">
        <v>18</v>
      </c>
      <c r="H703" s="1" t="s">
        <v>19</v>
      </c>
      <c r="I703" s="1" t="s">
        <v>20</v>
      </c>
      <c r="J703" s="1" t="s">
        <v>2687</v>
      </c>
      <c r="K703" s="1" t="s">
        <v>22</v>
      </c>
      <c r="L703" s="1" t="str">
        <f>HYPERLINK("https://files.afu.se/Downloads/Transcripts/0%20-%20Government/USA%20-%20NASA%20Astrobiology/2015 07 31 - NASA Astrobiology - AbGradCon 2015   Day 1   Brandon Carroll_3ySsL3e7l-U - transcript (automated).pdf","Transcript Link")</f>
        <v>Transcript Link</v>
      </c>
      <c r="M703" s="2" t="str">
        <f>HYPERLINK("https://files.afu.se/Downloads/Transcripts/0%20-%20Government/USA%20-%20NASA%20Astrobiology/2015 07 31 - NASA Astrobiology - AbGradCon 2015   Day 1   Brandon Carroll_3ySsL3e7l-U - transcript (automated).pdf","Transcript Link")</f>
        <v>Transcript Link</v>
      </c>
    </row>
    <row r="704" ht="195" spans="1:13">
      <c r="A704" s="1" t="s">
        <v>2684</v>
      </c>
      <c r="B704" s="1" t="s">
        <v>13</v>
      </c>
      <c r="C704" s="4" t="s">
        <v>2688</v>
      </c>
      <c r="D704" s="1" t="s">
        <v>2689</v>
      </c>
      <c r="F704" s="4" t="s">
        <v>17</v>
      </c>
      <c r="G704" s="1" t="s">
        <v>18</v>
      </c>
      <c r="H704" s="1" t="s">
        <v>19</v>
      </c>
      <c r="I704" s="1" t="s">
        <v>20</v>
      </c>
      <c r="J704" s="1" t="s">
        <v>2690</v>
      </c>
      <c r="K704" s="1" t="s">
        <v>22</v>
      </c>
      <c r="L704" s="1" t="str">
        <f>HYPERLINK("https://files.afu.se/Downloads/Transcripts/0%20-%20Government/USA%20-%20NASA%20Astrobiology/2015 07 31 - NASA Astrobiology - AbGradCon 2015   Day 1   Emma Yu_H4Ylp1_oJxk - transcript (automated).pdf","Transcript Link")</f>
        <v>Transcript Link</v>
      </c>
      <c r="M704" s="2" t="str">
        <f>HYPERLINK("https://files.afu.se/Downloads/Transcripts/0%20-%20Government/USA%20-%20NASA%20Astrobiology/2015 07 31 - NASA Astrobiology - AbGradCon 2015   Day 1   Emma Yu_H4Ylp1_oJxk - transcript (automated).pdf","Transcript Link")</f>
        <v>Transcript Link</v>
      </c>
    </row>
    <row r="705" ht="195" spans="1:13">
      <c r="A705" s="1" t="s">
        <v>2684</v>
      </c>
      <c r="B705" s="1" t="s">
        <v>13</v>
      </c>
      <c r="C705" s="4" t="s">
        <v>2691</v>
      </c>
      <c r="D705" s="1" t="s">
        <v>2692</v>
      </c>
      <c r="F705" s="4" t="s">
        <v>17</v>
      </c>
      <c r="G705" s="1" t="s">
        <v>18</v>
      </c>
      <c r="H705" s="1" t="s">
        <v>19</v>
      </c>
      <c r="I705" s="1" t="s">
        <v>20</v>
      </c>
      <c r="J705" s="1" t="s">
        <v>2693</v>
      </c>
      <c r="K705" s="1" t="s">
        <v>22</v>
      </c>
      <c r="L705" s="1" t="str">
        <f>HYPERLINK("https://files.afu.se/Downloads/Transcripts/0%20-%20Government/USA%20-%20NASA%20Astrobiology/2015 07 31 - NASA Astrobiology - AbGradCon 2015   Day 1   Laura Grace Beckerman_pUNSKSpmK2g - transcript (automated).pdf","Transcript Link")</f>
        <v>Transcript Link</v>
      </c>
      <c r="M705" s="2" t="str">
        <f>HYPERLINK("https://files.afu.se/Downloads/Transcripts/0%20-%20Government/USA%20-%20NASA%20Astrobiology/2015 07 31 - NASA Astrobiology - AbGradCon 2015   Day 1   Laura Grace Beckerman_pUNSKSpmK2g - transcript (automated).pdf","Transcript Link")</f>
        <v>Transcript Link</v>
      </c>
    </row>
    <row r="706" ht="195" spans="1:13">
      <c r="A706" s="1" t="s">
        <v>2684</v>
      </c>
      <c r="B706" s="1" t="s">
        <v>13</v>
      </c>
      <c r="C706" s="4" t="s">
        <v>2694</v>
      </c>
      <c r="D706" s="1" t="s">
        <v>2695</v>
      </c>
      <c r="F706" s="4" t="s">
        <v>17</v>
      </c>
      <c r="G706" s="1" t="s">
        <v>18</v>
      </c>
      <c r="H706" s="1" t="s">
        <v>19</v>
      </c>
      <c r="I706" s="1" t="s">
        <v>20</v>
      </c>
      <c r="J706" s="1" t="s">
        <v>2696</v>
      </c>
      <c r="K706" s="1" t="s">
        <v>22</v>
      </c>
      <c r="L706" s="1" t="str">
        <f>HYPERLINK("https://files.afu.se/Downloads/Transcripts/0%20-%20Government/USA%20-%20NASA%20Astrobiology/2015 07 31 - NASA Astrobiology - AbGradCon 2015   Day 1   Saeed Ahmadvand_vDsKXGe9mX0 - transcript (automated).pdf","Transcript Link")</f>
        <v>Transcript Link</v>
      </c>
      <c r="M706" s="2" t="str">
        <f>HYPERLINK("https://files.afu.se/Downloads/Transcripts/0%20-%20Government/USA%20-%20NASA%20Astrobiology/2015 07 31 - NASA Astrobiology - AbGradCon 2015   Day 1   Saeed Ahmadvand_vDsKXGe9mX0 - transcript (automated).pdf","Transcript Link")</f>
        <v>Transcript Link</v>
      </c>
    </row>
    <row r="707" ht="195" spans="1:13">
      <c r="A707" s="1" t="s">
        <v>2684</v>
      </c>
      <c r="B707" s="1" t="s">
        <v>13</v>
      </c>
      <c r="C707" s="4" t="s">
        <v>2697</v>
      </c>
      <c r="D707" s="1" t="s">
        <v>2698</v>
      </c>
      <c r="F707" s="4" t="s">
        <v>17</v>
      </c>
      <c r="G707" s="1" t="s">
        <v>18</v>
      </c>
      <c r="H707" s="1" t="s">
        <v>19</v>
      </c>
      <c r="I707" s="1" t="s">
        <v>20</v>
      </c>
      <c r="J707" s="1" t="s">
        <v>2699</v>
      </c>
      <c r="K707" s="1" t="s">
        <v>22</v>
      </c>
      <c r="L707" s="1" t="str">
        <f>HYPERLINK("https://files.afu.se/Downloads/Transcripts/0%20-%20Government/USA%20-%20NASA%20Astrobiology/2015 07 31 - NASA Astrobiology - AbGradCon 2015   Day 1   Amanda Truitt_anwymb_v7Lg - transcript (automated).pdf","Transcript Link")</f>
        <v>Transcript Link</v>
      </c>
      <c r="M707" s="2" t="str">
        <f>HYPERLINK("https://files.afu.se/Downloads/Transcripts/0%20-%20Government/USA%20-%20NASA%20Astrobiology/2015 07 31 - NASA Astrobiology - AbGradCon 2015   Day 1   Amanda Truitt_anwymb_v7Lg - transcript (automated).pdf","Transcript Link")</f>
        <v>Transcript Link</v>
      </c>
    </row>
    <row r="708" ht="195" spans="1:13">
      <c r="A708" s="1" t="s">
        <v>2684</v>
      </c>
      <c r="B708" s="1" t="s">
        <v>13</v>
      </c>
      <c r="C708" s="4" t="s">
        <v>2700</v>
      </c>
      <c r="D708" s="1" t="s">
        <v>2701</v>
      </c>
      <c r="F708" s="4" t="s">
        <v>17</v>
      </c>
      <c r="G708" s="1" t="s">
        <v>18</v>
      </c>
      <c r="H708" s="1" t="s">
        <v>19</v>
      </c>
      <c r="I708" s="1" t="s">
        <v>20</v>
      </c>
      <c r="J708" s="1" t="s">
        <v>2702</v>
      </c>
      <c r="K708" s="1" t="s">
        <v>22</v>
      </c>
      <c r="L708" s="1" t="str">
        <f>HYPERLINK("https://files.afu.se/Downloads/Transcripts/0%20-%20Government/USA%20-%20NASA%20Astrobiology/2015 07 31 - NASA Astrobiology - AbGradCon 2015   Day 1   Lu Pan_eMgXNkZzG9E - transcript (automated).pdf","Transcript Link")</f>
        <v>Transcript Link</v>
      </c>
      <c r="M708" s="2" t="str">
        <f>HYPERLINK("https://files.afu.se/Downloads/Transcripts/0%20-%20Government/USA%20-%20NASA%20Astrobiology/2015 07 31 - NASA Astrobiology - AbGradCon 2015   Day 1   Lu Pan_eMgXNkZzG9E - transcript (automated).pdf","Transcript Link")</f>
        <v>Transcript Link</v>
      </c>
    </row>
    <row r="709" ht="195" spans="1:13">
      <c r="A709" s="1" t="s">
        <v>2684</v>
      </c>
      <c r="B709" s="1" t="s">
        <v>13</v>
      </c>
      <c r="C709" s="4" t="s">
        <v>2703</v>
      </c>
      <c r="D709" s="1" t="s">
        <v>2704</v>
      </c>
      <c r="F709" s="4" t="s">
        <v>17</v>
      </c>
      <c r="G709" s="1" t="s">
        <v>18</v>
      </c>
      <c r="H709" s="1" t="s">
        <v>19</v>
      </c>
      <c r="I709" s="1" t="s">
        <v>20</v>
      </c>
      <c r="J709" s="1" t="s">
        <v>2705</v>
      </c>
      <c r="K709" s="1" t="s">
        <v>22</v>
      </c>
      <c r="L709" s="1" t="str">
        <f>HYPERLINK("https://files.afu.se/Downloads/Transcripts/0%20-%20Government/USA%20-%20NASA%20Astrobiology/2015 07 31 - NASA Astrobiology - AbGradCon 2015   Day 1   Maria Sanchez Arenillas_nT85Wda4gUo - transcript (automated).pdf","Transcript Link")</f>
        <v>Transcript Link</v>
      </c>
      <c r="M709" s="2" t="str">
        <f>HYPERLINK("https://files.afu.se/Downloads/Transcripts/0%20-%20Government/USA%20-%20NASA%20Astrobiology/2015 07 31 - NASA Astrobiology - AbGradCon 2015   Day 1   Maria Sanchez Arenillas_nT85Wda4gUo - transcript (automated).pdf","Transcript Link")</f>
        <v>Transcript Link</v>
      </c>
    </row>
    <row r="710" ht="195" spans="1:13">
      <c r="A710" s="1" t="s">
        <v>2684</v>
      </c>
      <c r="B710" s="1" t="s">
        <v>13</v>
      </c>
      <c r="C710" s="4" t="s">
        <v>2706</v>
      </c>
      <c r="D710" s="1" t="s">
        <v>2707</v>
      </c>
      <c r="F710" s="4" t="s">
        <v>17</v>
      </c>
      <c r="G710" s="1" t="s">
        <v>18</v>
      </c>
      <c r="H710" s="1" t="s">
        <v>19</v>
      </c>
      <c r="I710" s="1" t="s">
        <v>20</v>
      </c>
      <c r="J710" s="1" t="s">
        <v>2708</v>
      </c>
      <c r="K710" s="1" t="s">
        <v>22</v>
      </c>
      <c r="L710" s="1" t="str">
        <f>HYPERLINK("https://files.afu.se/Downloads/Transcripts/0%20-%20Government/USA%20-%20NASA%20Astrobiology/2015 07 31 - NASA Astrobiology - AbGradCon 2015   Day 1   Warm Up Talk 1_uVPWFGD8EzY - transcript (automated).pdf","Transcript Link")</f>
        <v>Transcript Link</v>
      </c>
      <c r="M710" s="2" t="str">
        <f>HYPERLINK("https://files.afu.se/Downloads/Transcripts/0%20-%20Government/USA%20-%20NASA%20Astrobiology/2015 07 31 - NASA Astrobiology - AbGradCon 2015   Day 1   Warm Up Talk 1_uVPWFGD8EzY - transcript (automated).pdf","Transcript Link")</f>
        <v>Transcript Link</v>
      </c>
    </row>
    <row r="711" ht="195" spans="1:13">
      <c r="A711" s="1" t="s">
        <v>2684</v>
      </c>
      <c r="B711" s="1" t="s">
        <v>13</v>
      </c>
      <c r="C711" s="4" t="s">
        <v>2709</v>
      </c>
      <c r="D711" s="1" t="s">
        <v>2710</v>
      </c>
      <c r="F711" s="4" t="s">
        <v>17</v>
      </c>
      <c r="G711" s="1" t="s">
        <v>18</v>
      </c>
      <c r="H711" s="1" t="s">
        <v>19</v>
      </c>
      <c r="I711" s="1" t="s">
        <v>20</v>
      </c>
      <c r="J711" s="1" t="s">
        <v>2711</v>
      </c>
      <c r="K711" s="1" t="s">
        <v>22</v>
      </c>
      <c r="L711" s="1" t="str">
        <f>HYPERLINK("https://files.afu.se/Downloads/Transcripts/0%20-%20Government/USA%20-%20NASA%20Astrobiology/2015 07 31 - NASA Astrobiology - AbGradCon 2015   Day 1   Navita Sinha_xwhQ61APkFc - transcript (automated).pdf","Transcript Link")</f>
        <v>Transcript Link</v>
      </c>
      <c r="M711" s="2" t="str">
        <f>HYPERLINK("https://files.afu.se/Downloads/Transcripts/0%20-%20Government/USA%20-%20NASA%20Astrobiology/2015 07 31 - NASA Astrobiology - AbGradCon 2015   Day 1   Navita Sinha_xwhQ61APkFc - transcript (automated).pdf","Transcript Link")</f>
        <v>Transcript Link</v>
      </c>
    </row>
    <row r="712" ht="195" spans="1:13">
      <c r="A712" s="1" t="s">
        <v>2684</v>
      </c>
      <c r="B712" s="1" t="s">
        <v>13</v>
      </c>
      <c r="C712" s="4" t="s">
        <v>2712</v>
      </c>
      <c r="D712" s="1" t="s">
        <v>2713</v>
      </c>
      <c r="F712" s="4" t="s">
        <v>17</v>
      </c>
      <c r="G712" s="1" t="s">
        <v>18</v>
      </c>
      <c r="H712" s="1" t="s">
        <v>19</v>
      </c>
      <c r="I712" s="1" t="s">
        <v>20</v>
      </c>
      <c r="J712" s="1" t="s">
        <v>2714</v>
      </c>
      <c r="K712" s="1" t="s">
        <v>22</v>
      </c>
      <c r="L712" s="1" t="str">
        <f>HYPERLINK("https://files.afu.se/Downloads/Transcripts/0%20-%20Government/USA%20-%20NASA%20Astrobiology/2015 07 31 - NASA Astrobiology - AbGradCon 2015   Day 2   Cole Mathis_9bDHdtSnoG0 - transcript (automated).pdf","Transcript Link")</f>
        <v>Transcript Link</v>
      </c>
      <c r="M712" s="2" t="str">
        <f>HYPERLINK("https://files.afu.se/Downloads/Transcripts/0%20-%20Government/USA%20-%20NASA%20Astrobiology/2015 07 31 - NASA Astrobiology - AbGradCon 2015   Day 2   Cole Mathis_9bDHdtSnoG0 - transcript (automated).pdf","Transcript Link")</f>
        <v>Transcript Link</v>
      </c>
    </row>
    <row r="713" ht="195" spans="1:13">
      <c r="A713" s="1" t="s">
        <v>2684</v>
      </c>
      <c r="B713" s="1" t="s">
        <v>13</v>
      </c>
      <c r="C713" s="4" t="s">
        <v>2715</v>
      </c>
      <c r="D713" s="1" t="s">
        <v>2716</v>
      </c>
      <c r="F713" s="4" t="s">
        <v>17</v>
      </c>
      <c r="G713" s="1" t="s">
        <v>18</v>
      </c>
      <c r="H713" s="1" t="s">
        <v>19</v>
      </c>
      <c r="I713" s="1" t="s">
        <v>20</v>
      </c>
      <c r="J713" s="1" t="s">
        <v>2717</v>
      </c>
      <c r="K713" s="1" t="s">
        <v>22</v>
      </c>
      <c r="L713" s="1" t="str">
        <f>HYPERLINK("https://files.afu.se/Downloads/Transcripts/0%20-%20Government/USA%20-%20NASA%20Astrobiology/2015 07 31 - NASA Astrobiology - AbGradCon 2015   Day 2   Navot Morag_56ComMNsYuI - transcript (automated).pdf","Transcript Link")</f>
        <v>Transcript Link</v>
      </c>
      <c r="M713" s="2" t="str">
        <f>HYPERLINK("https://files.afu.se/Downloads/Transcripts/0%20-%20Government/USA%20-%20NASA%20Astrobiology/2015 07 31 - NASA Astrobiology - AbGradCon 2015   Day 2   Navot Morag_56ComMNsYuI - transcript (automated).pdf","Transcript Link")</f>
        <v>Transcript Link</v>
      </c>
    </row>
    <row r="714" ht="195" spans="1:13">
      <c r="A714" s="1" t="s">
        <v>2684</v>
      </c>
      <c r="B714" s="1" t="s">
        <v>13</v>
      </c>
      <c r="C714" s="4" t="s">
        <v>2718</v>
      </c>
      <c r="D714" s="1" t="s">
        <v>2719</v>
      </c>
      <c r="F714" s="4" t="s">
        <v>17</v>
      </c>
      <c r="G714" s="1" t="s">
        <v>18</v>
      </c>
      <c r="H714" s="1" t="s">
        <v>19</v>
      </c>
      <c r="I714" s="1" t="s">
        <v>20</v>
      </c>
      <c r="J714" s="1" t="s">
        <v>2720</v>
      </c>
      <c r="K714" s="1" t="s">
        <v>22</v>
      </c>
      <c r="L714" s="1" t="str">
        <f>HYPERLINK("https://files.afu.se/Downloads/Transcripts/0%20-%20Government/USA%20-%20NASA%20Astrobiology/2015 07 31 - NASA Astrobiology - AbGradCon 2015   Day 1   Sonny Harman_0Fb17thGOaE - transcript (automated).pdf","Transcript Link")</f>
        <v>Transcript Link</v>
      </c>
      <c r="M714" s="2" t="str">
        <f>HYPERLINK("https://files.afu.se/Downloads/Transcripts/0%20-%20Government/USA%20-%20NASA%20Astrobiology/2015 07 31 - NASA Astrobiology - AbGradCon 2015   Day 1   Sonny Harman_0Fb17thGOaE - transcript (automated).pdf","Transcript Link")</f>
        <v>Transcript Link</v>
      </c>
    </row>
    <row r="715" ht="195" spans="1:13">
      <c r="A715" s="1" t="s">
        <v>2684</v>
      </c>
      <c r="B715" s="1" t="s">
        <v>13</v>
      </c>
      <c r="C715" s="4" t="s">
        <v>2721</v>
      </c>
      <c r="D715" s="1" t="s">
        <v>2722</v>
      </c>
      <c r="F715" s="4" t="s">
        <v>17</v>
      </c>
      <c r="G715" s="1" t="s">
        <v>18</v>
      </c>
      <c r="H715" s="1" t="s">
        <v>19</v>
      </c>
      <c r="I715" s="1" t="s">
        <v>20</v>
      </c>
      <c r="J715" s="1" t="s">
        <v>2723</v>
      </c>
      <c r="K715" s="1" t="s">
        <v>22</v>
      </c>
      <c r="L715" s="1" t="str">
        <f>HYPERLINK("https://files.afu.se/Downloads/Transcripts/0%20-%20Government/USA%20-%20NASA%20Astrobiology/2015 07 31 - NASA Astrobiology - AbGradCon 2015   Day 2   SAGANet_HUr-0WwtUQI - transcript (automated).pdf","Transcript Link")</f>
        <v>Transcript Link</v>
      </c>
      <c r="M715" s="2" t="str">
        <f>HYPERLINK("https://files.afu.se/Downloads/Transcripts/0%20-%20Government/USA%20-%20NASA%20Astrobiology/2015 07 31 - NASA Astrobiology - AbGradCon 2015   Day 2   SAGANet_HUr-0WwtUQI - transcript (automated).pdf","Transcript Link")</f>
        <v>Transcript Link</v>
      </c>
    </row>
    <row r="716" ht="195" spans="1:13">
      <c r="A716" s="1" t="s">
        <v>2684</v>
      </c>
      <c r="B716" s="1" t="s">
        <v>13</v>
      </c>
      <c r="C716" s="4" t="s">
        <v>2724</v>
      </c>
      <c r="D716" s="1" t="s">
        <v>2725</v>
      </c>
      <c r="F716" s="4" t="s">
        <v>17</v>
      </c>
      <c r="G716" s="1" t="s">
        <v>18</v>
      </c>
      <c r="H716" s="1" t="s">
        <v>19</v>
      </c>
      <c r="I716" s="1" t="s">
        <v>20</v>
      </c>
      <c r="J716" s="1" t="s">
        <v>2726</v>
      </c>
      <c r="K716" s="1" t="s">
        <v>22</v>
      </c>
      <c r="L716" s="1" t="str">
        <f>HYPERLINK("https://files.afu.se/Downloads/Transcripts/0%20-%20Government/USA%20-%20NASA%20Astrobiology/2015 07 31 - NASA Astrobiology - AbGradCon 2015   Day 2   Harrison Smith_YAi3wWPjuL8 - transcript (automated).pdf","Transcript Link")</f>
        <v>Transcript Link</v>
      </c>
      <c r="M716" s="2" t="str">
        <f>HYPERLINK("https://files.afu.se/Downloads/Transcripts/0%20-%20Government/USA%20-%20NASA%20Astrobiology/2015 07 31 - NASA Astrobiology - AbGradCon 2015   Day 2   Harrison Smith_YAi3wWPjuL8 - transcript (automated).pdf","Transcript Link")</f>
        <v>Transcript Link</v>
      </c>
    </row>
    <row r="717" ht="195" spans="1:13">
      <c r="A717" s="1" t="s">
        <v>2684</v>
      </c>
      <c r="B717" s="1" t="s">
        <v>13</v>
      </c>
      <c r="C717" s="4" t="s">
        <v>2727</v>
      </c>
      <c r="D717" s="1" t="s">
        <v>2728</v>
      </c>
      <c r="F717" s="4" t="s">
        <v>17</v>
      </c>
      <c r="G717" s="1" t="s">
        <v>18</v>
      </c>
      <c r="H717" s="1" t="s">
        <v>19</v>
      </c>
      <c r="I717" s="1" t="s">
        <v>20</v>
      </c>
      <c r="J717" s="1" t="s">
        <v>2729</v>
      </c>
      <c r="K717" s="1" t="s">
        <v>22</v>
      </c>
      <c r="L717" s="1" t="str">
        <f>HYPERLINK("https://files.afu.se/Downloads/Transcripts/0%20-%20Government/USA%20-%20NASA%20Astrobiology/2015 07 31 - NASA Astrobiology - AbGradCon 2015   Day 2   Nathan Fortney__rRBkU6koCQ - transcript (automated).pdf","Transcript Link")</f>
        <v>Transcript Link</v>
      </c>
      <c r="M717" s="2" t="str">
        <f>HYPERLINK("https://files.afu.se/Downloads/Transcripts/0%20-%20Government/USA%20-%20NASA%20Astrobiology/2015 07 31 - NASA Astrobiology - AbGradCon 2015   Day 2   Nathan Fortney__rRBkU6koCQ - transcript (automated).pdf","Transcript Link")</f>
        <v>Transcript Link</v>
      </c>
    </row>
    <row r="718" ht="195" spans="1:13">
      <c r="A718" s="1" t="s">
        <v>2684</v>
      </c>
      <c r="B718" s="1" t="s">
        <v>13</v>
      </c>
      <c r="C718" s="4" t="s">
        <v>2730</v>
      </c>
      <c r="D718" s="1" t="s">
        <v>2731</v>
      </c>
      <c r="F718" s="4" t="s">
        <v>17</v>
      </c>
      <c r="G718" s="1" t="s">
        <v>18</v>
      </c>
      <c r="H718" s="1" t="s">
        <v>19</v>
      </c>
      <c r="I718" s="1" t="s">
        <v>20</v>
      </c>
      <c r="J718" s="1" t="s">
        <v>2732</v>
      </c>
      <c r="K718" s="1" t="s">
        <v>22</v>
      </c>
      <c r="L718" s="1" t="str">
        <f>HYPERLINK("https://files.afu.se/Downloads/Transcripts/0%20-%20Government/USA%20-%20NASA%20Astrobiology/2015 07 31 - NASA Astrobiology - AbGradCon 2015   Day 2   Warm Up Talk 1_9hvYVMEp9c4 - transcript (automated).pdf","Transcript Link")</f>
        <v>Transcript Link</v>
      </c>
      <c r="M718" s="2" t="str">
        <f>HYPERLINK("https://files.afu.se/Downloads/Transcripts/0%20-%20Government/USA%20-%20NASA%20Astrobiology/2015 07 31 - NASA Astrobiology - AbGradCon 2015   Day 2   Warm Up Talk 1_9hvYVMEp9c4 - transcript (automated).pdf","Transcript Link")</f>
        <v>Transcript Link</v>
      </c>
    </row>
    <row r="719" ht="195" spans="1:13">
      <c r="A719" s="1" t="s">
        <v>2684</v>
      </c>
      <c r="B719" s="1" t="s">
        <v>13</v>
      </c>
      <c r="C719" s="4" t="s">
        <v>2733</v>
      </c>
      <c r="D719" s="1" t="s">
        <v>2734</v>
      </c>
      <c r="F719" s="4" t="s">
        <v>17</v>
      </c>
      <c r="G719" s="1" t="s">
        <v>18</v>
      </c>
      <c r="H719" s="1" t="s">
        <v>19</v>
      </c>
      <c r="I719" s="1" t="s">
        <v>20</v>
      </c>
      <c r="J719" s="1" t="s">
        <v>2735</v>
      </c>
      <c r="K719" s="1" t="s">
        <v>22</v>
      </c>
      <c r="L719" s="1" t="str">
        <f>HYPERLINK("https://files.afu.se/Downloads/Transcripts/0%20-%20Government/USA%20-%20NASA%20Astrobiology/2015 07 31 - NASA Astrobiology - AbGradCon 2015   Day 1   Anusha Kalyaan_Y4IFbH9sKmo - transcript (automated).pdf","Transcript Link")</f>
        <v>Transcript Link</v>
      </c>
      <c r="M719" s="2" t="str">
        <f>HYPERLINK("https://files.afu.se/Downloads/Transcripts/0%20-%20Government/USA%20-%20NASA%20Astrobiology/2015 07 31 - NASA Astrobiology - AbGradCon 2015   Day 1   Anusha Kalyaan_Y4IFbH9sKmo - transcript (automated).pdf","Transcript Link")</f>
        <v>Transcript Link</v>
      </c>
    </row>
    <row r="720" ht="195" spans="1:13">
      <c r="A720" s="1" t="s">
        <v>2684</v>
      </c>
      <c r="B720" s="1" t="s">
        <v>13</v>
      </c>
      <c r="C720" s="4" t="s">
        <v>2736</v>
      </c>
      <c r="D720" s="1" t="s">
        <v>2737</v>
      </c>
      <c r="F720" s="4" t="s">
        <v>17</v>
      </c>
      <c r="G720" s="1" t="s">
        <v>18</v>
      </c>
      <c r="H720" s="1" t="s">
        <v>19</v>
      </c>
      <c r="I720" s="1" t="s">
        <v>20</v>
      </c>
      <c r="J720" s="1" t="s">
        <v>2738</v>
      </c>
      <c r="K720" s="1" t="s">
        <v>22</v>
      </c>
      <c r="L720" s="1" t="str">
        <f>HYPERLINK("https://files.afu.se/Downloads/Transcripts/0%20-%20Government/USA%20-%20NASA%20Astrobiology/2015 07 31 - NASA Astrobiology - AbGradCon 2015   Day 2   Thiruchelvi Reddy_voY11N-QBiY - transcript (automated).pdf","Transcript Link")</f>
        <v>Transcript Link</v>
      </c>
      <c r="M720" s="2" t="str">
        <f>HYPERLINK("https://files.afu.se/Downloads/Transcripts/0%20-%20Government/USA%20-%20NASA%20Astrobiology/2015 07 31 - NASA Astrobiology - AbGradCon 2015   Day 2   Thiruchelvi Reddy_voY11N-QBiY - transcript (automated).pdf","Transcript Link")</f>
        <v>Transcript Link</v>
      </c>
    </row>
    <row r="721" ht="195" spans="1:13">
      <c r="A721" s="1" t="s">
        <v>2684</v>
      </c>
      <c r="B721" s="1" t="s">
        <v>13</v>
      </c>
      <c r="C721" s="4" t="s">
        <v>2739</v>
      </c>
      <c r="D721" s="1" t="s">
        <v>2740</v>
      </c>
      <c r="F721" s="4" t="s">
        <v>17</v>
      </c>
      <c r="G721" s="1" t="s">
        <v>18</v>
      </c>
      <c r="H721" s="1" t="s">
        <v>19</v>
      </c>
      <c r="I721" s="1" t="s">
        <v>20</v>
      </c>
      <c r="J721" s="1" t="s">
        <v>2741</v>
      </c>
      <c r="K721" s="1" t="s">
        <v>22</v>
      </c>
      <c r="L721" s="1" t="str">
        <f>HYPERLINK("https://files.afu.se/Downloads/Transcripts/0%20-%20Government/USA%20-%20NASA%20Astrobiology/2015 07 31 - NASA Astrobiology - AbGradCon 2015   Day 2   Tony Jia_yMzl3lRcJUs - transcript (automated).pdf","Transcript Link")</f>
        <v>Transcript Link</v>
      </c>
      <c r="M721" s="2" t="str">
        <f>HYPERLINK("https://files.afu.se/Downloads/Transcripts/0%20-%20Government/USA%20-%20NASA%20Astrobiology/2015 07 31 - NASA Astrobiology - AbGradCon 2015   Day 2   Tony Jia_yMzl3lRcJUs - transcript (automated).pdf","Transcript Link")</f>
        <v>Transcript Link</v>
      </c>
    </row>
    <row r="722" ht="195" spans="1:13">
      <c r="A722" s="1" t="s">
        <v>2684</v>
      </c>
      <c r="B722" s="1" t="s">
        <v>13</v>
      </c>
      <c r="C722" s="4" t="s">
        <v>2742</v>
      </c>
      <c r="D722" s="1" t="s">
        <v>2743</v>
      </c>
      <c r="F722" s="4" t="s">
        <v>17</v>
      </c>
      <c r="G722" s="1" t="s">
        <v>18</v>
      </c>
      <c r="H722" s="1" t="s">
        <v>19</v>
      </c>
      <c r="I722" s="1" t="s">
        <v>20</v>
      </c>
      <c r="J722" s="1" t="s">
        <v>2744</v>
      </c>
      <c r="K722" s="1" t="s">
        <v>22</v>
      </c>
      <c r="L722" s="1" t="str">
        <f>HYPERLINK("https://files.afu.se/Downloads/Transcripts/0%20-%20Government/USA%20-%20NASA%20Astrobiology/2015 07 31 - NASA Astrobiology - AbGradCon 2015   Day 2   Parker Castleberry_8YEhM_VRLLQ - transcript (automated).pdf","Transcript Link")</f>
        <v>Transcript Link</v>
      </c>
      <c r="M722" s="2" t="str">
        <f>HYPERLINK("https://files.afu.se/Downloads/Transcripts/0%20-%20Government/USA%20-%20NASA%20Astrobiology/2015 07 31 - NASA Astrobiology - AbGradCon 2015   Day 2   Parker Castleberry_8YEhM_VRLLQ - transcript (automated).pdf","Transcript Link")</f>
        <v>Transcript Link</v>
      </c>
    </row>
    <row r="723" ht="195" spans="1:13">
      <c r="A723" s="1" t="s">
        <v>2684</v>
      </c>
      <c r="B723" s="1" t="s">
        <v>13</v>
      </c>
      <c r="C723" s="4" t="s">
        <v>2745</v>
      </c>
      <c r="D723" s="1" t="s">
        <v>2746</v>
      </c>
      <c r="F723" s="4" t="s">
        <v>17</v>
      </c>
      <c r="G723" s="1" t="s">
        <v>18</v>
      </c>
      <c r="H723" s="1" t="s">
        <v>19</v>
      </c>
      <c r="I723" s="1" t="s">
        <v>20</v>
      </c>
      <c r="J723" s="1" t="s">
        <v>2747</v>
      </c>
      <c r="K723" s="1" t="s">
        <v>22</v>
      </c>
      <c r="L723" s="1" t="str">
        <f>HYPERLINK("https://files.afu.se/Downloads/Transcripts/0%20-%20Government/USA%20-%20NASA%20Astrobiology/2015 07 31 - NASA Astrobiology - AbGradCon 2015   Day 2   Brett McGuire_LoixhYdyhRU - transcript (automated).pdf","Transcript Link")</f>
        <v>Transcript Link</v>
      </c>
      <c r="M723" s="2" t="str">
        <f>HYPERLINK("https://files.afu.se/Downloads/Transcripts/0%20-%20Government/USA%20-%20NASA%20Astrobiology/2015 07 31 - NASA Astrobiology - AbGradCon 2015   Day 2   Brett McGuire_LoixhYdyhRU - transcript (automated).pdf","Transcript Link")</f>
        <v>Transcript Link</v>
      </c>
    </row>
    <row r="724" ht="195" spans="1:13">
      <c r="A724" s="1" t="s">
        <v>2684</v>
      </c>
      <c r="B724" s="1" t="s">
        <v>13</v>
      </c>
      <c r="C724" s="4" t="s">
        <v>2748</v>
      </c>
      <c r="D724" s="1" t="s">
        <v>2749</v>
      </c>
      <c r="F724" s="4" t="s">
        <v>17</v>
      </c>
      <c r="G724" s="1" t="s">
        <v>18</v>
      </c>
      <c r="H724" s="1" t="s">
        <v>19</v>
      </c>
      <c r="I724" s="1" t="s">
        <v>20</v>
      </c>
      <c r="J724" s="1" t="s">
        <v>2750</v>
      </c>
      <c r="K724" s="1" t="s">
        <v>22</v>
      </c>
      <c r="L724" s="1" t="str">
        <f>HYPERLINK("https://files.afu.se/Downloads/Transcripts/0%20-%20Government/USA%20-%20NASA%20Astrobiology/2015 07 31 - NASA Astrobiology - AbGradCon 2015   Day 2   Xin Yuan Zheng_ZtxVeNhUg1c - transcript (automated).pdf","Transcript Link")</f>
        <v>Transcript Link</v>
      </c>
      <c r="M724" s="2" t="str">
        <f>HYPERLINK("https://files.afu.se/Downloads/Transcripts/0%20-%20Government/USA%20-%20NASA%20Astrobiology/2015 07 31 - NASA Astrobiology - AbGradCon 2015   Day 2   Xin Yuan Zheng_ZtxVeNhUg1c - transcript (automated).pdf","Transcript Link")</f>
        <v>Transcript Link</v>
      </c>
    </row>
    <row r="725" ht="195" spans="1:13">
      <c r="A725" s="1" t="s">
        <v>2684</v>
      </c>
      <c r="B725" s="1" t="s">
        <v>13</v>
      </c>
      <c r="C725" s="4" t="s">
        <v>2751</v>
      </c>
      <c r="D725" s="1" t="s">
        <v>2752</v>
      </c>
      <c r="F725" s="4" t="s">
        <v>17</v>
      </c>
      <c r="G725" s="1" t="s">
        <v>18</v>
      </c>
      <c r="H725" s="1" t="s">
        <v>19</v>
      </c>
      <c r="I725" s="1" t="s">
        <v>20</v>
      </c>
      <c r="J725" s="1" t="s">
        <v>2753</v>
      </c>
      <c r="K725" s="1" t="s">
        <v>22</v>
      </c>
      <c r="L725" s="1" t="str">
        <f>HYPERLINK("https://files.afu.se/Downloads/Transcripts/0%20-%20Government/USA%20-%20NASA%20Astrobiology/2015 07 31 - NASA Astrobiology - AbGradCon 2015   Day 2   Nicholas Kovacs_f6cZ5kW-V-k - transcript (automated).pdf","Transcript Link")</f>
        <v>Transcript Link</v>
      </c>
      <c r="M725" s="2" t="str">
        <f>HYPERLINK("https://files.afu.se/Downloads/Transcripts/0%20-%20Government/USA%20-%20NASA%20Astrobiology/2015 07 31 - NASA Astrobiology - AbGradCon 2015   Day 2   Nicholas Kovacs_f6cZ5kW-V-k - transcript (automated).pdf","Transcript Link")</f>
        <v>Transcript Link</v>
      </c>
    </row>
    <row r="726" ht="195" spans="1:13">
      <c r="A726" s="1" t="s">
        <v>2684</v>
      </c>
      <c r="B726" s="1" t="s">
        <v>13</v>
      </c>
      <c r="C726" s="4" t="s">
        <v>2754</v>
      </c>
      <c r="D726" s="1" t="s">
        <v>2755</v>
      </c>
      <c r="F726" s="4" t="s">
        <v>17</v>
      </c>
      <c r="G726" s="1" t="s">
        <v>18</v>
      </c>
      <c r="H726" s="1" t="s">
        <v>19</v>
      </c>
      <c r="I726" s="1" t="s">
        <v>20</v>
      </c>
      <c r="J726" s="1" t="s">
        <v>2756</v>
      </c>
      <c r="K726" s="1" t="s">
        <v>22</v>
      </c>
      <c r="L726" s="1" t="str">
        <f>HYPERLINK("https://files.afu.se/Downloads/Transcripts/0%20-%20Government/USA%20-%20NASA%20Astrobiology/2015 07 31 - NASA Astrobiology - AbGradCon 2015   Day 2   Abigail Asangba_RAg1d2d3C84 - transcript (automated).pdf","Transcript Link")</f>
        <v>Transcript Link</v>
      </c>
      <c r="M726" s="2" t="str">
        <f>HYPERLINK("https://files.afu.se/Downloads/Transcripts/0%20-%20Government/USA%20-%20NASA%20Astrobiology/2015 07 31 - NASA Astrobiology - AbGradCon 2015   Day 2   Abigail Asangba_RAg1d2d3C84 - transcript (automated).pdf","Transcript Link")</f>
        <v>Transcript Link</v>
      </c>
    </row>
    <row r="727" ht="195" spans="1:13">
      <c r="A727" s="1" t="s">
        <v>2684</v>
      </c>
      <c r="B727" s="1" t="s">
        <v>13</v>
      </c>
      <c r="C727" s="4" t="s">
        <v>2757</v>
      </c>
      <c r="D727" s="1" t="s">
        <v>2758</v>
      </c>
      <c r="F727" s="4" t="s">
        <v>17</v>
      </c>
      <c r="G727" s="1" t="s">
        <v>18</v>
      </c>
      <c r="H727" s="1" t="s">
        <v>19</v>
      </c>
      <c r="I727" s="1" t="s">
        <v>20</v>
      </c>
      <c r="J727" s="1" t="s">
        <v>2759</v>
      </c>
      <c r="K727" s="1" t="s">
        <v>22</v>
      </c>
      <c r="L727" s="1" t="str">
        <f>HYPERLINK("https://files.afu.se/Downloads/Transcripts/0%20-%20Government/USA%20-%20NASA%20Astrobiology/2015 07 31 - NASA Astrobiology - AbGradCon 2015   Day 1   Warm Up Talk 2_Re_bV0zUpPg - transcript (automated).pdf","Transcript Link")</f>
        <v>Transcript Link</v>
      </c>
      <c r="M727" s="2" t="str">
        <f>HYPERLINK("https://files.afu.se/Downloads/Transcripts/0%20-%20Government/USA%20-%20NASA%20Astrobiology/2015 07 31 - NASA Astrobiology - AbGradCon 2015   Day 1   Warm Up Talk 2_Re_bV0zUpPg - transcript (automated).pdf","Transcript Link")</f>
        <v>Transcript Link</v>
      </c>
    </row>
    <row r="728" ht="195" spans="1:13">
      <c r="A728" s="1" t="s">
        <v>2684</v>
      </c>
      <c r="B728" s="1" t="s">
        <v>13</v>
      </c>
      <c r="C728" s="4" t="s">
        <v>2760</v>
      </c>
      <c r="D728" s="1" t="s">
        <v>2761</v>
      </c>
      <c r="F728" s="4" t="s">
        <v>17</v>
      </c>
      <c r="G728" s="1" t="s">
        <v>18</v>
      </c>
      <c r="H728" s="1" t="s">
        <v>19</v>
      </c>
      <c r="I728" s="1" t="s">
        <v>20</v>
      </c>
      <c r="J728" s="1" t="s">
        <v>2762</v>
      </c>
      <c r="K728" s="1" t="s">
        <v>22</v>
      </c>
      <c r="L728" s="1" t="str">
        <f>HYPERLINK("https://files.afu.se/Downloads/Transcripts/0%20-%20Government/USA%20-%20NASA%20Astrobiology/2015 07 31 - NASA Astrobiology - AbGradCon 2015   Day 2   Yihang Fang_U5nUmhxWz64 - transcript (automated).pdf","Transcript Link")</f>
        <v>Transcript Link</v>
      </c>
      <c r="M728" s="2" t="str">
        <f>HYPERLINK("https://files.afu.se/Downloads/Transcripts/0%20-%20Government/USA%20-%20NASA%20Astrobiology/2015 07 31 - NASA Astrobiology - AbGradCon 2015   Day 2   Yihang Fang_U5nUmhxWz64 - transcript (automated).pdf","Transcript Link")</f>
        <v>Transcript Link</v>
      </c>
    </row>
    <row r="729" ht="195" spans="1:13">
      <c r="A729" s="1" t="s">
        <v>2684</v>
      </c>
      <c r="B729" s="1" t="s">
        <v>13</v>
      </c>
      <c r="C729" s="4" t="s">
        <v>2763</v>
      </c>
      <c r="D729" s="1" t="s">
        <v>2764</v>
      </c>
      <c r="F729" s="4" t="s">
        <v>17</v>
      </c>
      <c r="G729" s="1" t="s">
        <v>18</v>
      </c>
      <c r="H729" s="1" t="s">
        <v>19</v>
      </c>
      <c r="I729" s="1" t="s">
        <v>20</v>
      </c>
      <c r="J729" s="1" t="s">
        <v>2765</v>
      </c>
      <c r="K729" s="1" t="s">
        <v>22</v>
      </c>
      <c r="L729" s="1" t="str">
        <f>HYPERLINK("https://files.afu.se/Downloads/Transcripts/0%20-%20Government/USA%20-%20NASA%20Astrobiology/2015 07 31 - NASA Astrobiology - AbGradCon 2015   Day 1   EPO Panel Clark Johnson_okegGSkGmBU - transcript (automated).pdf","Transcript Link")</f>
        <v>Transcript Link</v>
      </c>
      <c r="M729" s="2" t="str">
        <f>HYPERLINK("https://files.afu.se/Downloads/Transcripts/0%20-%20Government/USA%20-%20NASA%20Astrobiology/2015 07 31 - NASA Astrobiology - AbGradCon 2015   Day 1   EPO Panel Clark Johnson_okegGSkGmBU - transcript (automated).pdf","Transcript Link")</f>
        <v>Transcript Link</v>
      </c>
    </row>
    <row r="730" ht="195" spans="1:13">
      <c r="A730" s="1" t="s">
        <v>2684</v>
      </c>
      <c r="B730" s="1" t="s">
        <v>13</v>
      </c>
      <c r="C730" s="4" t="s">
        <v>2766</v>
      </c>
      <c r="D730" s="1" t="s">
        <v>2767</v>
      </c>
      <c r="F730" s="4" t="s">
        <v>17</v>
      </c>
      <c r="G730" s="1" t="s">
        <v>18</v>
      </c>
      <c r="H730" s="1" t="s">
        <v>19</v>
      </c>
      <c r="I730" s="1" t="s">
        <v>20</v>
      </c>
      <c r="J730" s="1" t="s">
        <v>2768</v>
      </c>
      <c r="K730" s="1" t="s">
        <v>22</v>
      </c>
      <c r="L730" s="1" t="str">
        <f>HYPERLINK("https://files.afu.se/Downloads/Transcripts/0%20-%20Government/USA%20-%20NASA%20Astrobiology/2015 07 31 - NASA Astrobiology - AbGradCon 2015   Day 1   Zhechen Wang_udIs6kCOs54 - transcript (automated).pdf","Transcript Link")</f>
        <v>Transcript Link</v>
      </c>
      <c r="M730" s="2" t="str">
        <f>HYPERLINK("https://files.afu.se/Downloads/Transcripts/0%20-%20Government/USA%20-%20NASA%20Astrobiology/2015 07 31 - NASA Astrobiology - AbGradCon 2015   Day 1   Zhechen Wang_udIs6kCOs54 - transcript (automated).pdf","Transcript Link")</f>
        <v>Transcript Link</v>
      </c>
    </row>
    <row r="731" ht="195" spans="1:13">
      <c r="A731" s="1" t="s">
        <v>2684</v>
      </c>
      <c r="B731" s="1" t="s">
        <v>13</v>
      </c>
      <c r="C731" s="4" t="s">
        <v>2769</v>
      </c>
      <c r="D731" s="1" t="s">
        <v>2770</v>
      </c>
      <c r="F731" s="4" t="s">
        <v>17</v>
      </c>
      <c r="G731" s="1" t="s">
        <v>18</v>
      </c>
      <c r="H731" s="1" t="s">
        <v>19</v>
      </c>
      <c r="I731" s="1" t="s">
        <v>20</v>
      </c>
      <c r="J731" s="1" t="s">
        <v>2771</v>
      </c>
      <c r="K731" s="1" t="s">
        <v>22</v>
      </c>
      <c r="L731" s="1" t="str">
        <f>HYPERLINK("https://files.afu.se/Downloads/Transcripts/0%20-%20Government/USA%20-%20NASA%20Astrobiology/2015 07 31 - NASA Astrobiology - AbGradCon 2015   Day 1   Svetlana Shkolyar_yxoOQAwNUFY - transcript (automated).pdf","Transcript Link")</f>
        <v>Transcript Link</v>
      </c>
      <c r="M731" s="2" t="str">
        <f>HYPERLINK("https://files.afu.se/Downloads/Transcripts/0%20-%20Government/USA%20-%20NASA%20Astrobiology/2015 07 31 - NASA Astrobiology - AbGradCon 2015   Day 1   Svetlana Shkolyar_yxoOQAwNUFY - transcript (automated).pdf","Transcript Link")</f>
        <v>Transcript Link</v>
      </c>
    </row>
    <row r="732" ht="195" spans="1:13">
      <c r="A732" s="1" t="s">
        <v>2684</v>
      </c>
      <c r="B732" s="1" t="s">
        <v>13</v>
      </c>
      <c r="C732" s="4" t="s">
        <v>2772</v>
      </c>
      <c r="D732" s="1" t="s">
        <v>2773</v>
      </c>
      <c r="F732" s="4" t="s">
        <v>17</v>
      </c>
      <c r="G732" s="1" t="s">
        <v>18</v>
      </c>
      <c r="H732" s="1" t="s">
        <v>19</v>
      </c>
      <c r="I732" s="1" t="s">
        <v>20</v>
      </c>
      <c r="J732" s="1" t="s">
        <v>2774</v>
      </c>
      <c r="K732" s="1" t="s">
        <v>22</v>
      </c>
      <c r="L732" s="1" t="str">
        <f>HYPERLINK("https://files.afu.se/Downloads/Transcripts/0%20-%20Government/USA%20-%20NASA%20Astrobiology/2015 07 31 - NASA Astrobiology - AbGradCon 2015   Day 2   Jake Cammack_3pTUkIxMzcc - transcript (automated).pdf","Transcript Link")</f>
        <v>Transcript Link</v>
      </c>
      <c r="M732" s="2" t="str">
        <f>HYPERLINK("https://files.afu.se/Downloads/Transcripts/0%20-%20Government/USA%20-%20NASA%20Astrobiology/2015 07 31 - NASA Astrobiology - AbGradCon 2015   Day 2   Jake Cammack_3pTUkIxMzcc - transcript (automated).pdf","Transcript Link")</f>
        <v>Transcript Link</v>
      </c>
    </row>
    <row r="733" ht="195" spans="1:13">
      <c r="A733" s="1" t="s">
        <v>2684</v>
      </c>
      <c r="B733" s="1" t="s">
        <v>13</v>
      </c>
      <c r="C733" s="4" t="s">
        <v>2775</v>
      </c>
      <c r="D733" s="1" t="s">
        <v>2776</v>
      </c>
      <c r="F733" s="4" t="s">
        <v>17</v>
      </c>
      <c r="G733" s="1" t="s">
        <v>18</v>
      </c>
      <c r="H733" s="1" t="s">
        <v>19</v>
      </c>
      <c r="I733" s="1" t="s">
        <v>20</v>
      </c>
      <c r="J733" s="1" t="s">
        <v>2777</v>
      </c>
      <c r="K733" s="1" t="s">
        <v>22</v>
      </c>
      <c r="L733" s="1" t="str">
        <f>HYPERLINK("https://files.afu.se/Downloads/Transcripts/0%20-%20Government/USA%20-%20NASA%20Astrobiology/2015 07 31 - NASA Astrobiology - AbGradCon 2015   Day 2   Research Focus Group_UU-y3PcNvt4 - transcript (automated).pdf","Transcript Link")</f>
        <v>Transcript Link</v>
      </c>
      <c r="M733" s="2" t="str">
        <f>HYPERLINK("https://files.afu.se/Downloads/Transcripts/0%20-%20Government/USA%20-%20NASA%20Astrobiology/2015 07 31 - NASA Astrobiology - AbGradCon 2015   Day 2   Research Focus Group_UU-y3PcNvt4 - transcript (automated).pdf","Transcript Link")</f>
        <v>Transcript Link</v>
      </c>
    </row>
    <row r="734" ht="195" spans="1:13">
      <c r="A734" s="1" t="s">
        <v>2684</v>
      </c>
      <c r="B734" s="1" t="s">
        <v>13</v>
      </c>
      <c r="C734" s="4" t="s">
        <v>2778</v>
      </c>
      <c r="D734" s="1" t="s">
        <v>2779</v>
      </c>
      <c r="F734" s="4" t="s">
        <v>17</v>
      </c>
      <c r="G734" s="1" t="s">
        <v>18</v>
      </c>
      <c r="H734" s="1" t="s">
        <v>19</v>
      </c>
      <c r="I734" s="1" t="s">
        <v>20</v>
      </c>
      <c r="J734" s="1" t="s">
        <v>2780</v>
      </c>
      <c r="K734" s="1" t="s">
        <v>22</v>
      </c>
      <c r="L734" s="1" t="str">
        <f>HYPERLINK("https://files.afu.se/Downloads/Transcripts/0%20-%20Government/USA%20-%20NASA%20Astrobiology/2015 07 31 - NASA Astrobiology - AbGradCon 2015   Day 2   Breana Hashman_qSFpuVa47TI - transcript (automated).pdf","Transcript Link")</f>
        <v>Transcript Link</v>
      </c>
      <c r="M734" s="2" t="str">
        <f>HYPERLINK("https://files.afu.se/Downloads/Transcripts/0%20-%20Government/USA%20-%20NASA%20Astrobiology/2015 07 31 - NASA Astrobiology - AbGradCon 2015   Day 2   Breana Hashman_qSFpuVa47TI - transcript (automated).pdf","Transcript Link")</f>
        <v>Transcript Link</v>
      </c>
    </row>
    <row r="735" ht="195" spans="1:13">
      <c r="A735" s="1" t="s">
        <v>2684</v>
      </c>
      <c r="B735" s="1" t="s">
        <v>13</v>
      </c>
      <c r="C735" s="4" t="s">
        <v>2781</v>
      </c>
      <c r="D735" s="1" t="s">
        <v>2782</v>
      </c>
      <c r="F735" s="4" t="s">
        <v>17</v>
      </c>
      <c r="G735" s="1" t="s">
        <v>18</v>
      </c>
      <c r="H735" s="1" t="s">
        <v>19</v>
      </c>
      <c r="I735" s="1" t="s">
        <v>20</v>
      </c>
      <c r="J735" s="1" t="s">
        <v>2783</v>
      </c>
      <c r="K735" s="1" t="s">
        <v>22</v>
      </c>
      <c r="L735" s="1" t="str">
        <f>HYPERLINK("https://files.afu.se/Downloads/Transcripts/0%20-%20Government/USA%20-%20NASA%20Astrobiology/2015 07 31 - NASA Astrobiology - AbGradCon 2015   Day 2   Guang Sin Lu_rVN-HY7mIJ8 - transcript (automated).pdf","Transcript Link")</f>
        <v>Transcript Link</v>
      </c>
      <c r="M735" s="2" t="str">
        <f>HYPERLINK("https://files.afu.se/Downloads/Transcripts/0%20-%20Government/USA%20-%20NASA%20Astrobiology/2015 07 31 - NASA Astrobiology - AbGradCon 2015   Day 2   Guang Sin Lu_rVN-HY7mIJ8 - transcript (automated).pdf","Transcript Link")</f>
        <v>Transcript Link</v>
      </c>
    </row>
    <row r="736" ht="195" spans="1:13">
      <c r="A736" s="1" t="s">
        <v>2684</v>
      </c>
      <c r="B736" s="1" t="s">
        <v>13</v>
      </c>
      <c r="C736" s="4" t="s">
        <v>2784</v>
      </c>
      <c r="D736" s="1" t="s">
        <v>2785</v>
      </c>
      <c r="F736" s="4" t="s">
        <v>17</v>
      </c>
      <c r="G736" s="1" t="s">
        <v>18</v>
      </c>
      <c r="H736" s="1" t="s">
        <v>19</v>
      </c>
      <c r="I736" s="1" t="s">
        <v>20</v>
      </c>
      <c r="J736" s="1" t="s">
        <v>2786</v>
      </c>
      <c r="K736" s="1" t="s">
        <v>22</v>
      </c>
      <c r="L736" s="1" t="str">
        <f>HYPERLINK("https://files.afu.se/Downloads/Transcripts/0%20-%20Government/USA%20-%20NASA%20Astrobiology/2015 07 31 - NASA Astrobiology - AbGradCon 2015   Day 2   Marvin Pollum_wxMZUz7p5Lw - transcript (automated).pdf","Transcript Link")</f>
        <v>Transcript Link</v>
      </c>
      <c r="M736" s="2" t="str">
        <f>HYPERLINK("https://files.afu.se/Downloads/Transcripts/0%20-%20Government/USA%20-%20NASA%20Astrobiology/2015 07 31 - NASA Astrobiology - AbGradCon 2015   Day 2   Marvin Pollum_wxMZUz7p5Lw - transcript (automated).pdf","Transcript Link")</f>
        <v>Transcript Link</v>
      </c>
    </row>
    <row r="737" ht="195" spans="1:13">
      <c r="A737" s="1" t="s">
        <v>2684</v>
      </c>
      <c r="B737" s="1" t="s">
        <v>13</v>
      </c>
      <c r="C737" s="4" t="s">
        <v>2787</v>
      </c>
      <c r="D737" s="1" t="s">
        <v>2788</v>
      </c>
      <c r="F737" s="4" t="s">
        <v>17</v>
      </c>
      <c r="G737" s="1" t="s">
        <v>18</v>
      </c>
      <c r="H737" s="1" t="s">
        <v>19</v>
      </c>
      <c r="I737" s="1" t="s">
        <v>20</v>
      </c>
      <c r="J737" s="1" t="s">
        <v>2789</v>
      </c>
      <c r="K737" s="1" t="s">
        <v>22</v>
      </c>
      <c r="L737" s="1" t="str">
        <f>HYPERLINK("https://files.afu.se/Downloads/Transcripts/0%20-%20Government/USA%20-%20NASA%20Astrobiology/2015 07 31 - NASA Astrobiology - AbGradCon 2015   Day 1   Jay Kroll_-lvT6fBSGRc - transcript (automated).pdf","Transcript Link")</f>
        <v>Transcript Link</v>
      </c>
      <c r="M737" s="2" t="str">
        <f>HYPERLINK("https://files.afu.se/Downloads/Transcripts/0%20-%20Government/USA%20-%20NASA%20Astrobiology/2015 07 31 - NASA Astrobiology - AbGradCon 2015   Day 1   Jay Kroll_-lvT6fBSGRc - transcript (automated).pdf","Transcript Link")</f>
        <v>Transcript Link</v>
      </c>
    </row>
    <row r="738" ht="195" spans="1:13">
      <c r="A738" s="1" t="s">
        <v>2684</v>
      </c>
      <c r="B738" s="1" t="s">
        <v>13</v>
      </c>
      <c r="C738" s="4" t="s">
        <v>2790</v>
      </c>
      <c r="D738" s="1" t="s">
        <v>2791</v>
      </c>
      <c r="F738" s="4" t="s">
        <v>17</v>
      </c>
      <c r="G738" s="1" t="s">
        <v>18</v>
      </c>
      <c r="H738" s="1" t="s">
        <v>19</v>
      </c>
      <c r="I738" s="1" t="s">
        <v>20</v>
      </c>
      <c r="J738" s="1" t="s">
        <v>2792</v>
      </c>
      <c r="K738" s="1" t="s">
        <v>22</v>
      </c>
      <c r="L738" s="1" t="str">
        <f>HYPERLINK("https://files.afu.se/Downloads/Transcripts/0%20-%20Government/USA%20-%20NASA%20Astrobiology/2015 07 31 - NASA Astrobiology - AbGradCon 2015   Day 2   Rebecca Rapf_Q7FAw9v0leQ - transcript (automated).pdf","Transcript Link")</f>
        <v>Transcript Link</v>
      </c>
      <c r="M738" s="2" t="str">
        <f>HYPERLINK("https://files.afu.se/Downloads/Transcripts/0%20-%20Government/USA%20-%20NASA%20Astrobiology/2015 07 31 - NASA Astrobiology - AbGradCon 2015   Day 2   Rebecca Rapf_Q7FAw9v0leQ - transcript (automated).pdf","Transcript Link")</f>
        <v>Transcript Link</v>
      </c>
    </row>
    <row r="739" ht="195" spans="1:13">
      <c r="A739" s="1" t="s">
        <v>2684</v>
      </c>
      <c r="B739" s="1" t="s">
        <v>13</v>
      </c>
      <c r="C739" s="4" t="s">
        <v>2793</v>
      </c>
      <c r="D739" s="1" t="s">
        <v>2794</v>
      </c>
      <c r="F739" s="4" t="s">
        <v>17</v>
      </c>
      <c r="G739" s="1" t="s">
        <v>18</v>
      </c>
      <c r="H739" s="1" t="s">
        <v>19</v>
      </c>
      <c r="I739" s="1" t="s">
        <v>20</v>
      </c>
      <c r="J739" s="1" t="s">
        <v>2795</v>
      </c>
      <c r="K739" s="1" t="s">
        <v>22</v>
      </c>
      <c r="L739" s="1" t="str">
        <f>HYPERLINK("https://files.afu.se/Downloads/Transcripts/0%20-%20Government/USA%20-%20NASA%20Astrobiology/2015 07 31 - NASA Astrobiology - AbGradCon 2015   Day 1   EPO Panel Brooke Norsted_idaRxQtcDcc - transcript (automated).pdf","Transcript Link")</f>
        <v>Transcript Link</v>
      </c>
      <c r="M739" s="2" t="str">
        <f>HYPERLINK("https://files.afu.se/Downloads/Transcripts/0%20-%20Government/USA%20-%20NASA%20Astrobiology/2015 07 31 - NASA Astrobiology - AbGradCon 2015   Day 1   EPO Panel Brooke Norsted_idaRxQtcDcc - transcript (automated).pdf","Transcript Link")</f>
        <v>Transcript Link</v>
      </c>
    </row>
    <row r="740" ht="195" spans="1:13">
      <c r="A740" s="1" t="s">
        <v>2796</v>
      </c>
      <c r="B740" s="1" t="s">
        <v>13</v>
      </c>
      <c r="C740" s="4" t="s">
        <v>2797</v>
      </c>
      <c r="D740" s="1" t="s">
        <v>2798</v>
      </c>
      <c r="F740" s="4" t="s">
        <v>17</v>
      </c>
      <c r="G740" s="1" t="s">
        <v>18</v>
      </c>
      <c r="H740" s="1" t="s">
        <v>19</v>
      </c>
      <c r="I740" s="1" t="s">
        <v>20</v>
      </c>
      <c r="J740" s="1" t="s">
        <v>2799</v>
      </c>
      <c r="K740" s="1" t="s">
        <v>22</v>
      </c>
      <c r="L740" s="1" t="str">
        <f>HYPERLINK("https://files.afu.se/Downloads/Transcripts/0%20-%20Government/USA%20-%20NASA%20Astrobiology/2014 11 13 - NASA Astrobiology - AbGradCon 2014 - Day 1  Tyler Pauly_gQsVW_4qg6g - transcript (automated).pdf","Transcript Link")</f>
        <v>Transcript Link</v>
      </c>
      <c r="M740" s="2" t="str">
        <f>HYPERLINK("https://files.afu.se/Downloads/Transcripts/0%20-%20Government/USA%20-%20NASA%20Astrobiology/2014 11 13 - NASA Astrobiology - AbGradCon 2014 - Day 1  Tyler Pauly_gQsVW_4qg6g - transcript (automated).pdf","Transcript Link")</f>
        <v>Transcript Link</v>
      </c>
    </row>
    <row r="741" ht="195" spans="1:13">
      <c r="A741" s="1" t="s">
        <v>2796</v>
      </c>
      <c r="B741" s="1" t="s">
        <v>13</v>
      </c>
      <c r="C741" s="4" t="s">
        <v>2800</v>
      </c>
      <c r="D741" s="1" t="s">
        <v>2801</v>
      </c>
      <c r="F741" s="4" t="s">
        <v>17</v>
      </c>
      <c r="G741" s="1" t="s">
        <v>18</v>
      </c>
      <c r="H741" s="1" t="s">
        <v>19</v>
      </c>
      <c r="I741" s="1" t="s">
        <v>20</v>
      </c>
      <c r="J741" s="1" t="s">
        <v>2802</v>
      </c>
      <c r="K741" s="1" t="s">
        <v>22</v>
      </c>
      <c r="L741" s="1" t="str">
        <f>HYPERLINK("https://files.afu.se/Downloads/Transcripts/0%20-%20Government/USA%20-%20NASA%20Astrobiology/2014 11 13 - NASA Astrobiology - AbGradCon 2014 - Day 1  Thomson Mason Fisher_40yWmT400d4 - transcript (automated).pdf","Transcript Link")</f>
        <v>Transcript Link</v>
      </c>
      <c r="M741" s="2" t="str">
        <f>HYPERLINK("https://files.afu.se/Downloads/Transcripts/0%20-%20Government/USA%20-%20NASA%20Astrobiology/2014 11 13 - NASA Astrobiology - AbGradCon 2014 - Day 1  Thomson Mason Fisher_40yWmT400d4 - transcript (automated).pdf","Transcript Link")</f>
        <v>Transcript Link</v>
      </c>
    </row>
    <row r="742" ht="195" spans="1:13">
      <c r="A742" s="1" t="s">
        <v>2796</v>
      </c>
      <c r="B742" s="1" t="s">
        <v>13</v>
      </c>
      <c r="C742" s="4" t="s">
        <v>2803</v>
      </c>
      <c r="D742" s="1" t="s">
        <v>2804</v>
      </c>
      <c r="F742" s="4" t="s">
        <v>17</v>
      </c>
      <c r="G742" s="1" t="s">
        <v>18</v>
      </c>
      <c r="H742" s="1" t="s">
        <v>19</v>
      </c>
      <c r="I742" s="1" t="s">
        <v>20</v>
      </c>
      <c r="J742" s="1" t="s">
        <v>2805</v>
      </c>
      <c r="K742" s="1" t="s">
        <v>22</v>
      </c>
      <c r="L742" s="1" t="str">
        <f>HYPERLINK("https://files.afu.se/Downloads/Transcripts/0%20-%20Government/USA%20-%20NASA%20Astrobiology/2014 11 13 - NASA Astrobiology - AbGradCon 2014 - Day 1  Warm-Up Talk 1_BdPKC8t3FYM - transcript (automated).pdf","Transcript Link")</f>
        <v>Transcript Link</v>
      </c>
      <c r="M742" s="2" t="str">
        <f>HYPERLINK("https://files.afu.se/Downloads/Transcripts/0%20-%20Government/USA%20-%20NASA%20Astrobiology/2014 11 13 - NASA Astrobiology - AbGradCon 2014 - Day 1  Warm-Up Talk 1_BdPKC8t3FYM - transcript (automated).pdf","Transcript Link")</f>
        <v>Transcript Link</v>
      </c>
    </row>
    <row r="743" ht="195" spans="1:13">
      <c r="A743" s="1" t="s">
        <v>2796</v>
      </c>
      <c r="B743" s="1" t="s">
        <v>13</v>
      </c>
      <c r="C743" s="4" t="s">
        <v>2806</v>
      </c>
      <c r="D743" s="1" t="s">
        <v>2807</v>
      </c>
      <c r="F743" s="4" t="s">
        <v>17</v>
      </c>
      <c r="G743" s="1" t="s">
        <v>18</v>
      </c>
      <c r="H743" s="1" t="s">
        <v>19</v>
      </c>
      <c r="I743" s="1" t="s">
        <v>20</v>
      </c>
      <c r="J743" s="1" t="s">
        <v>2808</v>
      </c>
      <c r="K743" s="1" t="s">
        <v>22</v>
      </c>
      <c r="L743" s="1" t="str">
        <f>HYPERLINK("https://files.afu.se/Downloads/Transcripts/0%20-%20Government/USA%20-%20NASA%20Astrobiology/2014 11 13 - NASA Astrobiology - AbGradCon 2014 - Day 1  Sonny Chester Harman_dmMffSklnyQ - transcript (automated).pdf","Transcript Link")</f>
        <v>Transcript Link</v>
      </c>
      <c r="M743" s="2" t="str">
        <f>HYPERLINK("https://files.afu.se/Downloads/Transcripts/0%20-%20Government/USA%20-%20NASA%20Astrobiology/2014 11 13 - NASA Astrobiology - AbGradCon 2014 - Day 1  Sonny Chester Harman_dmMffSklnyQ - transcript (automated).pdf","Transcript Link")</f>
        <v>Transcript Link</v>
      </c>
    </row>
    <row r="744" ht="195" spans="1:13">
      <c r="A744" s="1" t="s">
        <v>2796</v>
      </c>
      <c r="B744" s="1" t="s">
        <v>13</v>
      </c>
      <c r="C744" s="4" t="s">
        <v>2809</v>
      </c>
      <c r="D744" s="1" t="s">
        <v>2810</v>
      </c>
      <c r="F744" s="4" t="s">
        <v>17</v>
      </c>
      <c r="G744" s="1" t="s">
        <v>18</v>
      </c>
      <c r="H744" s="1" t="s">
        <v>19</v>
      </c>
      <c r="I744" s="1" t="s">
        <v>20</v>
      </c>
      <c r="J744" s="1" t="s">
        <v>2811</v>
      </c>
      <c r="K744" s="1" t="s">
        <v>22</v>
      </c>
      <c r="L744" s="1" t="str">
        <f>HYPERLINK("https://files.afu.se/Downloads/Transcripts/0%20-%20Government/USA%20-%20NASA%20Astrobiology/2014 11 13 - NASA Astrobiology - AbGradCon 2014 - Day 1  Benjamin Sargent_1jhiSkLdW_A - transcript (automated).pdf","Transcript Link")</f>
        <v>Transcript Link</v>
      </c>
      <c r="M744" s="2" t="str">
        <f>HYPERLINK("https://files.afu.se/Downloads/Transcripts/0%20-%20Government/USA%20-%20NASA%20Astrobiology/2014 11 13 - NASA Astrobiology - AbGradCon 2014 - Day 1  Benjamin Sargent_1jhiSkLdW_A - transcript (automated).pdf","Transcript Link")</f>
        <v>Transcript Link</v>
      </c>
    </row>
    <row r="745" ht="195" spans="1:13">
      <c r="A745" s="1" t="s">
        <v>2796</v>
      </c>
      <c r="B745" s="1" t="s">
        <v>13</v>
      </c>
      <c r="C745" s="4" t="s">
        <v>2812</v>
      </c>
      <c r="D745" s="1" t="s">
        <v>2813</v>
      </c>
      <c r="F745" s="4" t="s">
        <v>17</v>
      </c>
      <c r="G745" s="1" t="s">
        <v>18</v>
      </c>
      <c r="H745" s="1" t="s">
        <v>19</v>
      </c>
      <c r="I745" s="1" t="s">
        <v>20</v>
      </c>
      <c r="J745" s="1" t="s">
        <v>2814</v>
      </c>
      <c r="K745" s="1" t="s">
        <v>22</v>
      </c>
      <c r="L745" s="1" t="str">
        <f>HYPERLINK("https://files.afu.se/Downloads/Transcripts/0%20-%20Government/USA%20-%20NASA%20Astrobiology/2014 11 13 - NASA Astrobiology - AbGradCon 2014 - Day 2  Raghav Poudyal_HXVBxLq6Tvg - transcript (automated).pdf","Transcript Link")</f>
        <v>Transcript Link</v>
      </c>
      <c r="M745" s="2" t="str">
        <f>HYPERLINK("https://files.afu.se/Downloads/Transcripts/0%20-%20Government/USA%20-%20NASA%20Astrobiology/2014 11 13 - NASA Astrobiology - AbGradCon 2014 - Day 2  Raghav Poudyal_HXVBxLq6Tvg - transcript (automated).pdf","Transcript Link")</f>
        <v>Transcript Link</v>
      </c>
    </row>
    <row r="746" ht="195" spans="1:13">
      <c r="A746" s="1" t="s">
        <v>2796</v>
      </c>
      <c r="B746" s="1" t="s">
        <v>13</v>
      </c>
      <c r="C746" s="4" t="s">
        <v>2815</v>
      </c>
      <c r="D746" s="1" t="s">
        <v>2816</v>
      </c>
      <c r="F746" s="4" t="s">
        <v>17</v>
      </c>
      <c r="G746" s="1" t="s">
        <v>18</v>
      </c>
      <c r="H746" s="1" t="s">
        <v>19</v>
      </c>
      <c r="I746" s="1" t="s">
        <v>20</v>
      </c>
      <c r="J746" s="1" t="s">
        <v>2817</v>
      </c>
      <c r="K746" s="1" t="s">
        <v>22</v>
      </c>
      <c r="L746" s="1" t="str">
        <f>HYPERLINK("https://files.afu.se/Downloads/Transcripts/0%20-%20Government/USA%20-%20NASA%20Astrobiology/2014 11 13 - NASA Astrobiology - AbGradCon 2014 - Day 2  Bradley Burcar_KqBNDF-S3P4 - transcript (automated).pdf","Transcript Link")</f>
        <v>Transcript Link</v>
      </c>
      <c r="M746" s="2" t="str">
        <f>HYPERLINK("https://files.afu.se/Downloads/Transcripts/0%20-%20Government/USA%20-%20NASA%20Astrobiology/2014 11 13 - NASA Astrobiology - AbGradCon 2014 - Day 2  Bradley Burcar_KqBNDF-S3P4 - transcript (automated).pdf","Transcript Link")</f>
        <v>Transcript Link</v>
      </c>
    </row>
    <row r="747" ht="195" spans="1:13">
      <c r="A747" s="1" t="s">
        <v>2796</v>
      </c>
      <c r="B747" s="1" t="s">
        <v>13</v>
      </c>
      <c r="C747" s="4" t="s">
        <v>2818</v>
      </c>
      <c r="D747" s="1" t="s">
        <v>2819</v>
      </c>
      <c r="F747" s="4" t="s">
        <v>17</v>
      </c>
      <c r="G747" s="1" t="s">
        <v>18</v>
      </c>
      <c r="H747" s="1" t="s">
        <v>19</v>
      </c>
      <c r="I747" s="1" t="s">
        <v>20</v>
      </c>
      <c r="J747" s="1" t="s">
        <v>2820</v>
      </c>
      <c r="K747" s="1" t="s">
        <v>22</v>
      </c>
      <c r="L747" s="1" t="str">
        <f>HYPERLINK("https://files.afu.se/Downloads/Transcripts/0%20-%20Government/USA%20-%20NASA%20Astrobiology/2014 11 13 - NASA Astrobiology - AbGradCon 2014 - Day 1  Erik Larson_TxIbaWhvx8A - transcript (automated).pdf","Transcript Link")</f>
        <v>Transcript Link</v>
      </c>
      <c r="M747" s="2" t="str">
        <f>HYPERLINK("https://files.afu.se/Downloads/Transcripts/0%20-%20Government/USA%20-%20NASA%20Astrobiology/2014 11 13 - NASA Astrobiology - AbGradCon 2014 - Day 1  Erik Larson_TxIbaWhvx8A - transcript (automated).pdf","Transcript Link")</f>
        <v>Transcript Link</v>
      </c>
    </row>
    <row r="748" ht="195" spans="1:13">
      <c r="A748" s="1" t="s">
        <v>2796</v>
      </c>
      <c r="B748" s="1" t="s">
        <v>13</v>
      </c>
      <c r="C748" s="4" t="s">
        <v>2821</v>
      </c>
      <c r="D748" s="1" t="s">
        <v>2822</v>
      </c>
      <c r="F748" s="4" t="s">
        <v>17</v>
      </c>
      <c r="G748" s="1" t="s">
        <v>18</v>
      </c>
      <c r="H748" s="1" t="s">
        <v>19</v>
      </c>
      <c r="I748" s="1" t="s">
        <v>20</v>
      </c>
      <c r="J748" s="1" t="s">
        <v>2823</v>
      </c>
      <c r="K748" s="1" t="s">
        <v>22</v>
      </c>
      <c r="L748" s="1" t="str">
        <f>HYPERLINK("https://files.afu.se/Downloads/Transcripts/0%20-%20Government/USA%20-%20NASA%20Astrobiology/2014 11 13 - NASA Astrobiology - AbGradCon 2014 - Day 1  Research Focus Group Report_anTfpHJEvDA - transcript (automated).pdf","Transcript Link")</f>
        <v>Transcript Link</v>
      </c>
      <c r="M748" s="2" t="str">
        <f>HYPERLINK("https://files.afu.se/Downloads/Transcripts/0%20-%20Government/USA%20-%20NASA%20Astrobiology/2014 11 13 - NASA Astrobiology - AbGradCon 2014 - Day 1  Research Focus Group Report_anTfpHJEvDA - transcript (automated).pdf","Transcript Link")</f>
        <v>Transcript Link</v>
      </c>
    </row>
    <row r="749" ht="195" spans="1:13">
      <c r="A749" s="1" t="s">
        <v>2796</v>
      </c>
      <c r="B749" s="1" t="s">
        <v>13</v>
      </c>
      <c r="C749" s="4" t="s">
        <v>2824</v>
      </c>
      <c r="D749" s="1" t="s">
        <v>2825</v>
      </c>
      <c r="F749" s="4" t="s">
        <v>17</v>
      </c>
      <c r="G749" s="1" t="s">
        <v>18</v>
      </c>
      <c r="H749" s="1" t="s">
        <v>19</v>
      </c>
      <c r="I749" s="1" t="s">
        <v>20</v>
      </c>
      <c r="J749" s="1" t="s">
        <v>2826</v>
      </c>
      <c r="K749" s="1" t="s">
        <v>22</v>
      </c>
      <c r="L749" s="1" t="str">
        <f>HYPERLINK("https://files.afu.se/Downloads/Transcripts/0%20-%20Government/USA%20-%20NASA%20Astrobiology/2014 11 13 - NASA Astrobiology - AbGradCon 2014 - Day 2  Rebecca Mickol_oelp2Xmi03k - transcript (automated).pdf","Transcript Link")</f>
        <v>Transcript Link</v>
      </c>
      <c r="M749" s="2" t="str">
        <f>HYPERLINK("https://files.afu.se/Downloads/Transcripts/0%20-%20Government/USA%20-%20NASA%20Astrobiology/2014 11 13 - NASA Astrobiology - AbGradCon 2014 - Day 2  Rebecca Mickol_oelp2Xmi03k - transcript (automated).pdf","Transcript Link")</f>
        <v>Transcript Link</v>
      </c>
    </row>
    <row r="750" ht="195" spans="1:13">
      <c r="A750" s="1" t="s">
        <v>2796</v>
      </c>
      <c r="B750" s="1" t="s">
        <v>13</v>
      </c>
      <c r="C750" s="4" t="s">
        <v>2827</v>
      </c>
      <c r="D750" s="1" t="s">
        <v>2828</v>
      </c>
      <c r="F750" s="4" t="s">
        <v>17</v>
      </c>
      <c r="G750" s="1" t="s">
        <v>18</v>
      </c>
      <c r="H750" s="1" t="s">
        <v>19</v>
      </c>
      <c r="I750" s="1" t="s">
        <v>20</v>
      </c>
      <c r="J750" s="1" t="s">
        <v>2829</v>
      </c>
      <c r="K750" s="1" t="s">
        <v>22</v>
      </c>
      <c r="L750" s="1" t="str">
        <f>HYPERLINK("https://files.afu.se/Downloads/Transcripts/0%20-%20Government/USA%20-%20NASA%20Astrobiology/2014 11 13 - NASA Astrobiology - AbGradCon 2014 - Day 1  Warm-Up Talk 2_so6EButa0YE - transcript (automated).pdf","Transcript Link")</f>
        <v>Transcript Link</v>
      </c>
      <c r="M750" s="2" t="str">
        <f>HYPERLINK("https://files.afu.se/Downloads/Transcripts/0%20-%20Government/USA%20-%20NASA%20Astrobiology/2014 11 13 - NASA Astrobiology - AbGradCon 2014 - Day 1  Warm-Up Talk 2_so6EButa0YE - transcript (automated).pdf","Transcript Link")</f>
        <v>Transcript Link</v>
      </c>
    </row>
    <row r="751" ht="195" spans="1:13">
      <c r="A751" s="1" t="s">
        <v>2796</v>
      </c>
      <c r="B751" s="1" t="s">
        <v>13</v>
      </c>
      <c r="C751" s="4" t="s">
        <v>2830</v>
      </c>
      <c r="D751" s="1" t="s">
        <v>2831</v>
      </c>
      <c r="F751" s="4" t="s">
        <v>17</v>
      </c>
      <c r="G751" s="1" t="s">
        <v>18</v>
      </c>
      <c r="H751" s="1" t="s">
        <v>19</v>
      </c>
      <c r="I751" s="1" t="s">
        <v>20</v>
      </c>
      <c r="J751" s="1" t="s">
        <v>2832</v>
      </c>
      <c r="K751" s="1" t="s">
        <v>22</v>
      </c>
      <c r="L751" s="1" t="str">
        <f>HYPERLINK("https://files.afu.se/Downloads/Transcripts/0%20-%20Government/USA%20-%20NASA%20Astrobiology/2014 11 13 - NASA Astrobiology - AbGradCon 2014 - Day 2  Kevin Nguyen_CQ-888aBGao - transcript (automated).pdf","Transcript Link")</f>
        <v>Transcript Link</v>
      </c>
      <c r="M751" s="2" t="str">
        <f>HYPERLINK("https://files.afu.se/Downloads/Transcripts/0%20-%20Government/USA%20-%20NASA%20Astrobiology/2014 11 13 - NASA Astrobiology - AbGradCon 2014 - Day 2  Kevin Nguyen_CQ-888aBGao - transcript (automated).pdf","Transcript Link")</f>
        <v>Transcript Link</v>
      </c>
    </row>
    <row r="752" ht="195" spans="1:13">
      <c r="A752" s="1" t="s">
        <v>2796</v>
      </c>
      <c r="B752" s="1" t="s">
        <v>13</v>
      </c>
      <c r="C752" s="4" t="s">
        <v>2833</v>
      </c>
      <c r="D752" s="1" t="s">
        <v>2834</v>
      </c>
      <c r="F752" s="4" t="s">
        <v>17</v>
      </c>
      <c r="G752" s="1" t="s">
        <v>18</v>
      </c>
      <c r="H752" s="1" t="s">
        <v>19</v>
      </c>
      <c r="I752" s="1" t="s">
        <v>20</v>
      </c>
      <c r="J752" s="1" t="s">
        <v>2835</v>
      </c>
      <c r="K752" s="1" t="s">
        <v>22</v>
      </c>
      <c r="L752" s="1" t="str">
        <f>HYPERLINK("https://files.afu.se/Downloads/Transcripts/0%20-%20Government/USA%20-%20NASA%20Astrobiology/2014 11 13 - NASA Astrobiology - AbGradCon 2014 - Day 2  Sarah Rugheimer_E5oncZ_7_A4 - transcript (automated).pdf","Transcript Link")</f>
        <v>Transcript Link</v>
      </c>
      <c r="M752" s="2" t="str">
        <f>HYPERLINK("https://files.afu.se/Downloads/Transcripts/0%20-%20Government/USA%20-%20NASA%20Astrobiology/2014 11 13 - NASA Astrobiology - AbGradCon 2014 - Day 2  Sarah Rugheimer_E5oncZ_7_A4 - transcript (automated).pdf","Transcript Link")</f>
        <v>Transcript Link</v>
      </c>
    </row>
    <row r="753" ht="195" spans="1:13">
      <c r="A753" s="1" t="s">
        <v>2796</v>
      </c>
      <c r="B753" s="1" t="s">
        <v>13</v>
      </c>
      <c r="C753" s="4" t="s">
        <v>2836</v>
      </c>
      <c r="D753" s="1" t="s">
        <v>2837</v>
      </c>
      <c r="F753" s="4" t="s">
        <v>17</v>
      </c>
      <c r="G753" s="1" t="s">
        <v>18</v>
      </c>
      <c r="H753" s="1" t="s">
        <v>19</v>
      </c>
      <c r="I753" s="1" t="s">
        <v>20</v>
      </c>
      <c r="J753" s="1" t="s">
        <v>2838</v>
      </c>
      <c r="K753" s="1" t="s">
        <v>22</v>
      </c>
      <c r="L753" s="1" t="str">
        <f>HYPERLINK("https://files.afu.se/Downloads/Transcripts/0%20-%20Government/USA%20-%20NASA%20Astrobiology/2014 11 13 - NASA Astrobiology - AbGradCon 2014 - Day 2  Rebecca Rapf_GUEznSnBtio - transcript (automated).pdf","Transcript Link")</f>
        <v>Transcript Link</v>
      </c>
      <c r="M753" s="2" t="str">
        <f>HYPERLINK("https://files.afu.se/Downloads/Transcripts/0%20-%20Government/USA%20-%20NASA%20Astrobiology/2014 11 13 - NASA Astrobiology - AbGradCon 2014 - Day 2  Rebecca Rapf_GUEznSnBtio - transcript (automated).pdf","Transcript Link")</f>
        <v>Transcript Link</v>
      </c>
    </row>
    <row r="754" ht="195" spans="1:13">
      <c r="A754" s="1" t="s">
        <v>2796</v>
      </c>
      <c r="B754" s="1" t="s">
        <v>13</v>
      </c>
      <c r="C754" s="4" t="s">
        <v>2839</v>
      </c>
      <c r="D754" s="1" t="s">
        <v>2840</v>
      </c>
      <c r="F754" s="4" t="s">
        <v>17</v>
      </c>
      <c r="G754" s="1" t="s">
        <v>18</v>
      </c>
      <c r="H754" s="1" t="s">
        <v>19</v>
      </c>
      <c r="I754" s="1" t="s">
        <v>20</v>
      </c>
      <c r="J754" s="1" t="s">
        <v>2841</v>
      </c>
      <c r="K754" s="1" t="s">
        <v>22</v>
      </c>
      <c r="L754" s="1" t="str">
        <f>HYPERLINK("https://files.afu.se/Downloads/Transcripts/0%20-%20Government/USA%20-%20NASA%20Astrobiology/2014 11 13 - NASA Astrobiology - AbGradCon 2014 - Day 2  Jeff Osterhout_J9CjsblnZNc - transcript (automated).pdf","Transcript Link")</f>
        <v>Transcript Link</v>
      </c>
      <c r="M754" s="2" t="str">
        <f>HYPERLINK("https://files.afu.se/Downloads/Transcripts/0%20-%20Government/USA%20-%20NASA%20Astrobiology/2014 11 13 - NASA Astrobiology - AbGradCon 2014 - Day 2  Jeff Osterhout_J9CjsblnZNc - transcript (automated).pdf","Transcript Link")</f>
        <v>Transcript Link</v>
      </c>
    </row>
    <row r="755" ht="195" spans="1:13">
      <c r="A755" s="1" t="s">
        <v>2796</v>
      </c>
      <c r="B755" s="1" t="s">
        <v>13</v>
      </c>
      <c r="C755" s="4" t="s">
        <v>2842</v>
      </c>
      <c r="D755" s="1" t="s">
        <v>2843</v>
      </c>
      <c r="F755" s="4" t="s">
        <v>17</v>
      </c>
      <c r="G755" s="1" t="s">
        <v>18</v>
      </c>
      <c r="H755" s="1" t="s">
        <v>19</v>
      </c>
      <c r="I755" s="1" t="s">
        <v>20</v>
      </c>
      <c r="J755" s="1" t="s">
        <v>2844</v>
      </c>
      <c r="K755" s="1" t="s">
        <v>22</v>
      </c>
      <c r="L755" s="1" t="str">
        <f>HYPERLINK("https://files.afu.se/Downloads/Transcripts/0%20-%20Government/USA%20-%20NASA%20Astrobiology/2014 11 13 - NASA Astrobiology - AbGradCon 2014 - Day 2  Jessica Moore_ce5bW-901o4 - transcript (automated).pdf","Transcript Link")</f>
        <v>Transcript Link</v>
      </c>
      <c r="M755" s="2" t="str">
        <f>HYPERLINK("https://files.afu.se/Downloads/Transcripts/0%20-%20Government/USA%20-%20NASA%20Astrobiology/2014 11 13 - NASA Astrobiology - AbGradCon 2014 - Day 2  Jessica Moore_ce5bW-901o4 - transcript (automated).pdf","Transcript Link")</f>
        <v>Transcript Link</v>
      </c>
    </row>
    <row r="756" ht="195" spans="1:13">
      <c r="A756" s="1" t="s">
        <v>2796</v>
      </c>
      <c r="B756" s="1" t="s">
        <v>13</v>
      </c>
      <c r="C756" s="4" t="s">
        <v>2845</v>
      </c>
      <c r="D756" s="1" t="s">
        <v>2846</v>
      </c>
      <c r="F756" s="4" t="s">
        <v>17</v>
      </c>
      <c r="G756" s="1" t="s">
        <v>18</v>
      </c>
      <c r="H756" s="1" t="s">
        <v>19</v>
      </c>
      <c r="I756" s="1" t="s">
        <v>20</v>
      </c>
      <c r="J756" s="1" t="s">
        <v>2847</v>
      </c>
      <c r="K756" s="1" t="s">
        <v>22</v>
      </c>
      <c r="L756" s="1" t="str">
        <f>HYPERLINK("https://files.afu.se/Downloads/Transcripts/0%20-%20Government/USA%20-%20NASA%20Astrobiology/2014 11 13 - NASA Astrobiology - AbGradCon 2014 - Day 2  Joshua Krissansen Totton_ejKwvAdw--k - transcript (automated).pdf","Transcript Link")</f>
        <v>Transcript Link</v>
      </c>
      <c r="M756" s="2" t="str">
        <f>HYPERLINK("https://files.afu.se/Downloads/Transcripts/0%20-%20Government/USA%20-%20NASA%20Astrobiology/2014 11 13 - NASA Astrobiology - AbGradCon 2014 - Day 2  Joshua Krissansen Totton_ejKwvAdw--k - transcript (automated).pdf","Transcript Link")</f>
        <v>Transcript Link</v>
      </c>
    </row>
    <row r="757" ht="195" spans="1:13">
      <c r="A757" s="1" t="s">
        <v>2796</v>
      </c>
      <c r="B757" s="1" t="s">
        <v>13</v>
      </c>
      <c r="C757" s="4" t="s">
        <v>2848</v>
      </c>
      <c r="D757" s="1" t="s">
        <v>2849</v>
      </c>
      <c r="F757" s="4" t="s">
        <v>17</v>
      </c>
      <c r="G757" s="1" t="s">
        <v>18</v>
      </c>
      <c r="H757" s="1" t="s">
        <v>19</v>
      </c>
      <c r="I757" s="1" t="s">
        <v>20</v>
      </c>
      <c r="J757" s="1" t="s">
        <v>2850</v>
      </c>
      <c r="K757" s="1" t="s">
        <v>22</v>
      </c>
      <c r="L757" s="1" t="str">
        <f>HYPERLINK("https://files.afu.se/Downloads/Transcripts/0%20-%20Government/USA%20-%20NASA%20Astrobiology/2014 11 13 - NASA Astrobiology - AbGradCon 2014 - Day 2  Lucy Stewart_gatqMPu6GZU - transcript (automated).pdf","Transcript Link")</f>
        <v>Transcript Link</v>
      </c>
      <c r="M757" s="2" t="str">
        <f>HYPERLINK("https://files.afu.se/Downloads/Transcripts/0%20-%20Government/USA%20-%20NASA%20Astrobiology/2014 11 13 - NASA Astrobiology - AbGradCon 2014 - Day 2  Lucy Stewart_gatqMPu6GZU - transcript (automated).pdf","Transcript Link")</f>
        <v>Transcript Link</v>
      </c>
    </row>
    <row r="758" ht="195" spans="1:13">
      <c r="A758" s="1" t="s">
        <v>2796</v>
      </c>
      <c r="B758" s="1" t="s">
        <v>13</v>
      </c>
      <c r="C758" s="4" t="s">
        <v>2851</v>
      </c>
      <c r="D758" s="1" t="s">
        <v>2852</v>
      </c>
      <c r="F758" s="4" t="s">
        <v>17</v>
      </c>
      <c r="G758" s="1" t="s">
        <v>18</v>
      </c>
      <c r="H758" s="1" t="s">
        <v>19</v>
      </c>
      <c r="I758" s="1" t="s">
        <v>20</v>
      </c>
      <c r="J758" s="1" t="s">
        <v>2853</v>
      </c>
      <c r="K758" s="1" t="s">
        <v>22</v>
      </c>
      <c r="L758" s="1" t="str">
        <f>HYPERLINK("https://files.afu.se/Downloads/Transcripts/0%20-%20Government/USA%20-%20NASA%20Astrobiology/2014 11 13 - NASA Astrobiology - AbGradCon 2014 - Day 1  Marco Allodi_jgMn3jxv_Jg - transcript (automated).pdf","Transcript Link")</f>
        <v>Transcript Link</v>
      </c>
      <c r="M758" s="2" t="str">
        <f>HYPERLINK("https://files.afu.se/Downloads/Transcripts/0%20-%20Government/USA%20-%20NASA%20Astrobiology/2014 11 13 - NASA Astrobiology - AbGradCon 2014 - Day 1  Marco Allodi_jgMn3jxv_Jg - transcript (automated).pdf","Transcript Link")</f>
        <v>Transcript Link</v>
      </c>
    </row>
    <row r="759" ht="195" spans="1:13">
      <c r="A759" s="1" t="s">
        <v>2796</v>
      </c>
      <c r="B759" s="1" t="s">
        <v>13</v>
      </c>
      <c r="C759" s="4" t="s">
        <v>2854</v>
      </c>
      <c r="D759" s="1" t="s">
        <v>2855</v>
      </c>
      <c r="F759" s="4" t="s">
        <v>17</v>
      </c>
      <c r="G759" s="1" t="s">
        <v>18</v>
      </c>
      <c r="H759" s="1" t="s">
        <v>19</v>
      </c>
      <c r="I759" s="1" t="s">
        <v>20</v>
      </c>
      <c r="J759" s="1" t="s">
        <v>2856</v>
      </c>
      <c r="K759" s="1" t="s">
        <v>22</v>
      </c>
      <c r="L759" s="1" t="str">
        <f>HYPERLINK("https://files.afu.se/Downloads/Transcripts/0%20-%20Government/USA%20-%20NASA%20Astrobiology/2014 11 13 - NASA Astrobiology - AbGradCon 2014 - Day 1  Eugenio Simoncini_s17SdkLj9Ls - transcript (automated).pdf","Transcript Link")</f>
        <v>Transcript Link</v>
      </c>
      <c r="M759" s="2" t="str">
        <f>HYPERLINK("https://files.afu.se/Downloads/Transcripts/0%20-%20Government/USA%20-%20NASA%20Astrobiology/2014 11 13 - NASA Astrobiology - AbGradCon 2014 - Day 1  Eugenio Simoncini_s17SdkLj9Ls - transcript (automated).pdf","Transcript Link")</f>
        <v>Transcript Link</v>
      </c>
    </row>
    <row r="760" ht="195" spans="1:13">
      <c r="A760" s="1" t="s">
        <v>2796</v>
      </c>
      <c r="B760" s="1" t="s">
        <v>13</v>
      </c>
      <c r="C760" s="4" t="s">
        <v>2857</v>
      </c>
      <c r="D760" s="1" t="s">
        <v>2858</v>
      </c>
      <c r="F760" s="4" t="s">
        <v>17</v>
      </c>
      <c r="G760" s="1" t="s">
        <v>18</v>
      </c>
      <c r="H760" s="1" t="s">
        <v>19</v>
      </c>
      <c r="I760" s="1" t="s">
        <v>20</v>
      </c>
      <c r="J760" s="1" t="s">
        <v>2859</v>
      </c>
      <c r="K760" s="1" t="s">
        <v>22</v>
      </c>
      <c r="L760" s="1" t="str">
        <f>HYPERLINK("https://files.afu.se/Downloads/Transcripts/0%20-%20Government/USA%20-%20NASA%20Astrobiology/2014 11 13 - NASA Astrobiology - AbGradCon 2014 - Day 2  Navita Sinha_vjY7DLMkAH0 - transcript (automated).pdf","Transcript Link")</f>
        <v>Transcript Link</v>
      </c>
      <c r="M760" s="2" t="str">
        <f>HYPERLINK("https://files.afu.se/Downloads/Transcripts/0%20-%20Government/USA%20-%20NASA%20Astrobiology/2014 11 13 - NASA Astrobiology - AbGradCon 2014 - Day 2  Navita Sinha_vjY7DLMkAH0 - transcript (automated).pdf","Transcript Link")</f>
        <v>Transcript Link</v>
      </c>
    </row>
    <row r="761" ht="195" spans="1:13">
      <c r="A761" s="1" t="s">
        <v>2796</v>
      </c>
      <c r="B761" s="1" t="s">
        <v>13</v>
      </c>
      <c r="C761" s="4" t="s">
        <v>2860</v>
      </c>
      <c r="D761" s="1" t="s">
        <v>2861</v>
      </c>
      <c r="F761" s="4" t="s">
        <v>17</v>
      </c>
      <c r="G761" s="1" t="s">
        <v>18</v>
      </c>
      <c r="H761" s="1" t="s">
        <v>19</v>
      </c>
      <c r="I761" s="1" t="s">
        <v>20</v>
      </c>
      <c r="J761" s="1" t="s">
        <v>2862</v>
      </c>
      <c r="K761" s="1" t="s">
        <v>22</v>
      </c>
      <c r="L761" s="1" t="str">
        <f>HYPERLINK("https://files.afu.se/Downloads/Transcripts/0%20-%20Government/USA%20-%20NASA%20Astrobiology/2014 11 13 - NASA Astrobiology - AbGradCon 2014 - Day 2  Astrobiology &amp; Education_EH5_ltPv58c - transcript (automated).pdf","Transcript Link")</f>
        <v>Transcript Link</v>
      </c>
      <c r="M761" s="2" t="str">
        <f>HYPERLINK("https://files.afu.se/Downloads/Transcripts/0%20-%20Government/USA%20-%20NASA%20Astrobiology/2014 11 13 - NASA Astrobiology - AbGradCon 2014 - Day 2  Astrobiology &amp; Education_EH5_ltPv58c - transcript (automated).pdf","Transcript Link")</f>
        <v>Transcript Link</v>
      </c>
    </row>
    <row r="762" ht="195" spans="1:13">
      <c r="A762" s="1" t="s">
        <v>2796</v>
      </c>
      <c r="B762" s="1" t="s">
        <v>13</v>
      </c>
      <c r="C762" s="4" t="s">
        <v>2863</v>
      </c>
      <c r="D762" s="1" t="s">
        <v>2864</v>
      </c>
      <c r="F762" s="4" t="s">
        <v>17</v>
      </c>
      <c r="G762" s="1" t="s">
        <v>18</v>
      </c>
      <c r="H762" s="1" t="s">
        <v>19</v>
      </c>
      <c r="I762" s="1" t="s">
        <v>20</v>
      </c>
      <c r="J762" s="1" t="s">
        <v>2865</v>
      </c>
      <c r="K762" s="1" t="s">
        <v>22</v>
      </c>
      <c r="L762" s="1" t="str">
        <f>HYPERLINK("https://files.afu.se/Downloads/Transcripts/0%20-%20Government/USA%20-%20NASA%20Astrobiology/2014 11 13 - NASA Astrobiology - AbGradCon 2014 - Day 1  Journal Clubs_NN_kiZl2IHc - transcript (automated).pdf","Transcript Link")</f>
        <v>Transcript Link</v>
      </c>
      <c r="M762" s="2" t="str">
        <f>HYPERLINK("https://files.afu.se/Downloads/Transcripts/0%20-%20Government/USA%20-%20NASA%20Astrobiology/2014 11 13 - NASA Astrobiology - AbGradCon 2014 - Day 1  Journal Clubs_NN_kiZl2IHc - transcript (automated).pdf","Transcript Link")</f>
        <v>Transcript Link</v>
      </c>
    </row>
    <row r="763" ht="195" spans="1:13">
      <c r="A763" s="1" t="s">
        <v>2796</v>
      </c>
      <c r="B763" s="1" t="s">
        <v>13</v>
      </c>
      <c r="C763" s="4" t="s">
        <v>2866</v>
      </c>
      <c r="D763" s="1" t="s">
        <v>2867</v>
      </c>
      <c r="F763" s="4" t="s">
        <v>17</v>
      </c>
      <c r="G763" s="1" t="s">
        <v>18</v>
      </c>
      <c r="H763" s="1" t="s">
        <v>19</v>
      </c>
      <c r="I763" s="1" t="s">
        <v>20</v>
      </c>
      <c r="J763" s="1" t="s">
        <v>2868</v>
      </c>
      <c r="K763" s="1" t="s">
        <v>22</v>
      </c>
      <c r="L763" s="1" t="str">
        <f>HYPERLINK("https://files.afu.se/Downloads/Transcripts/0%20-%20Government/USA%20-%20NASA%20Astrobiology/2014 11 13 - NASA Astrobiology - AbGradCon 2014 - Day 1  Brandon Carroll_Q0j556lmX28 - transcript (automated).pdf","Transcript Link")</f>
        <v>Transcript Link</v>
      </c>
      <c r="M763" s="2" t="str">
        <f>HYPERLINK("https://files.afu.se/Downloads/Transcripts/0%20-%20Government/USA%20-%20NASA%20Astrobiology/2014 11 13 - NASA Astrobiology - AbGradCon 2014 - Day 1  Brandon Carroll_Q0j556lmX28 - transcript (automated).pdf","Transcript Link")</f>
        <v>Transcript Link</v>
      </c>
    </row>
    <row r="764" ht="195" spans="1:13">
      <c r="A764" s="1" t="s">
        <v>2796</v>
      </c>
      <c r="B764" s="1" t="s">
        <v>13</v>
      </c>
      <c r="C764" s="4" t="s">
        <v>2869</v>
      </c>
      <c r="D764" s="1" t="s">
        <v>2870</v>
      </c>
      <c r="F764" s="4" t="s">
        <v>17</v>
      </c>
      <c r="G764" s="1" t="s">
        <v>18</v>
      </c>
      <c r="H764" s="1" t="s">
        <v>19</v>
      </c>
      <c r="I764" s="1" t="s">
        <v>20</v>
      </c>
      <c r="J764" s="1" t="s">
        <v>2871</v>
      </c>
      <c r="K764" s="1" t="s">
        <v>22</v>
      </c>
      <c r="L764" s="1" t="str">
        <f>HYPERLINK("https://files.afu.se/Downloads/Transcripts/0%20-%20Government/USA%20-%20NASA%20Astrobiology/2014 11 13 - NASA Astrobiology - AbGradCon 2014 - Day 2  Graham Lau_VpdJEfXlITA - transcript (automated).pdf","Transcript Link")</f>
        <v>Transcript Link</v>
      </c>
      <c r="M764" s="2" t="str">
        <f>HYPERLINK("https://files.afu.se/Downloads/Transcripts/0%20-%20Government/USA%20-%20NASA%20Astrobiology/2014 11 13 - NASA Astrobiology - AbGradCon 2014 - Day 2  Graham Lau_VpdJEfXlITA - transcript (automated).pdf","Transcript Link")</f>
        <v>Transcript Link</v>
      </c>
    </row>
    <row r="765" ht="195" spans="1:13">
      <c r="A765" s="1" t="s">
        <v>2872</v>
      </c>
      <c r="B765" s="1" t="s">
        <v>13</v>
      </c>
      <c r="C765" s="4" t="s">
        <v>2873</v>
      </c>
      <c r="D765" s="1" t="s">
        <v>2874</v>
      </c>
      <c r="E765" s="1" t="s">
        <v>2875</v>
      </c>
      <c r="F765" s="4" t="s">
        <v>17</v>
      </c>
      <c r="G765" s="1" t="s">
        <v>18</v>
      </c>
      <c r="H765" s="1" t="s">
        <v>19</v>
      </c>
      <c r="I765" s="1" t="s">
        <v>20</v>
      </c>
      <c r="J765" s="1" t="s">
        <v>2876</v>
      </c>
      <c r="K765" s="1" t="s">
        <v>22</v>
      </c>
      <c r="L765" s="1" t="str">
        <f>HYPERLINK("https://files.afu.se/Downloads/Transcripts/0%20-%20Government/USA%20-%20NASA%20Astrobiology/2014 01 31 - NASA Astrobiology - Astrobiology Strategic Planning 2013 - Origin &amp; Evolution of Photosynthesis_jCQYEa4H4dM - transcript (automated).pdf","Transcript Link")</f>
        <v>Transcript Link</v>
      </c>
      <c r="M765" s="2" t="str">
        <f>HYPERLINK("https://files.afu.se/Downloads/Transcripts/0%20-%20Government/USA%20-%20NASA%20Astrobiology/2014 01 31 - NASA Astrobiology - Astrobiology Strategic Planning 2013 - Origin &amp; Evolution of Photosynthesis_jCQYEa4H4dM - transcript (automated).pdf","Transcript Link")</f>
        <v>Transcript Link</v>
      </c>
    </row>
    <row r="766" ht="195" spans="1:13">
      <c r="A766" s="1" t="s">
        <v>2877</v>
      </c>
      <c r="B766" s="1" t="s">
        <v>13</v>
      </c>
      <c r="C766" s="4" t="s">
        <v>2878</v>
      </c>
      <c r="D766" s="1" t="s">
        <v>2879</v>
      </c>
      <c r="E766" s="1" t="s">
        <v>2880</v>
      </c>
      <c r="F766" s="4" t="s">
        <v>17</v>
      </c>
      <c r="G766" s="1" t="s">
        <v>18</v>
      </c>
      <c r="H766" s="1" t="s">
        <v>19</v>
      </c>
      <c r="I766" s="1" t="s">
        <v>20</v>
      </c>
      <c r="J766" s="1" t="s">
        <v>2881</v>
      </c>
      <c r="K766" s="1" t="s">
        <v>22</v>
      </c>
      <c r="L766" s="1">
        <v>0</v>
      </c>
      <c r="M766" s="2">
        <v>0</v>
      </c>
    </row>
    <row r="767" ht="195" spans="1:13">
      <c r="A767" s="1" t="s">
        <v>2882</v>
      </c>
      <c r="B767" s="1" t="s">
        <v>13</v>
      </c>
      <c r="C767" s="4" t="s">
        <v>2883</v>
      </c>
      <c r="D767" s="1" t="s">
        <v>2884</v>
      </c>
      <c r="E767" s="1" t="s">
        <v>2885</v>
      </c>
      <c r="F767" s="4" t="s">
        <v>17</v>
      </c>
      <c r="G767" s="1" t="s">
        <v>18</v>
      </c>
      <c r="H767" s="1" t="s">
        <v>19</v>
      </c>
      <c r="I767" s="1" t="s">
        <v>20</v>
      </c>
      <c r="J767" s="1" t="s">
        <v>2886</v>
      </c>
      <c r="K767" s="1" t="s">
        <v>22</v>
      </c>
      <c r="L767" s="1" t="str">
        <f>HYPERLINK("https://files.afu.se/Downloads/Transcripts/0%20-%20Government/USA%20-%20NASA%20Astrobiology/2014 01 29 - NASA Astrobiology - XQM NASA Video Series  5) Planetary Lake Lander - Intelligent Robots Camera_-hRL-EHEraA - transcript (automated).pdf","Transcript Link")</f>
        <v>Transcript Link</v>
      </c>
      <c r="M767" s="2" t="str">
        <f>HYPERLINK("https://files.afu.se/Downloads/Transcripts/0%20-%20Government/USA%20-%20NASA%20Astrobiology/2014 01 29 - NASA Astrobiology - XQM NASA Video Series  5) Planetary Lake Lander - Intelligent Robots Camera_-hRL-EHEraA - transcript (automated).pdf","Transcript Link")</f>
        <v>Transcript Link</v>
      </c>
    </row>
    <row r="768" ht="195" spans="1:13">
      <c r="A768" s="1" t="s">
        <v>2882</v>
      </c>
      <c r="B768" s="1" t="s">
        <v>13</v>
      </c>
      <c r="C768" s="4" t="s">
        <v>2887</v>
      </c>
      <c r="D768" s="1" t="s">
        <v>2888</v>
      </c>
      <c r="E768" s="1" t="s">
        <v>2889</v>
      </c>
      <c r="F768" s="4" t="s">
        <v>17</v>
      </c>
      <c r="G768" s="1" t="s">
        <v>18</v>
      </c>
      <c r="H768" s="1" t="s">
        <v>19</v>
      </c>
      <c r="I768" s="1" t="s">
        <v>20</v>
      </c>
      <c r="J768" s="1" t="s">
        <v>2890</v>
      </c>
      <c r="K768" s="1" t="s">
        <v>22</v>
      </c>
      <c r="L768" s="1" t="str">
        <f>HYPERLINK("https://files.afu.se/Downloads/Transcripts/0%20-%20Government/USA%20-%20NASA%20Astrobiology/2014 01 29 - NASA Astrobiology - XQM NASA Video Series  8) Planetary Lake Lander - Upgrade_45WqUA8j6tA - transcript (automated).pdf","Transcript Link")</f>
        <v>Transcript Link</v>
      </c>
      <c r="M768" s="2" t="str">
        <f>HYPERLINK("https://files.afu.se/Downloads/Transcripts/0%20-%20Government/USA%20-%20NASA%20Astrobiology/2014 01 29 - NASA Astrobiology - XQM NASA Video Series  8) Planetary Lake Lander - Upgrade_45WqUA8j6tA - transcript (automated).pdf","Transcript Link")</f>
        <v>Transcript Link</v>
      </c>
    </row>
    <row r="769" ht="195" spans="1:13">
      <c r="A769" s="1" t="s">
        <v>2882</v>
      </c>
      <c r="B769" s="1" t="s">
        <v>13</v>
      </c>
      <c r="C769" s="4" t="s">
        <v>2891</v>
      </c>
      <c r="D769" s="1" t="s">
        <v>2892</v>
      </c>
      <c r="E769" s="1" t="s">
        <v>2893</v>
      </c>
      <c r="F769" s="4" t="s">
        <v>17</v>
      </c>
      <c r="G769" s="1" t="s">
        <v>18</v>
      </c>
      <c r="H769" s="1" t="s">
        <v>19</v>
      </c>
      <c r="I769" s="1" t="s">
        <v>20</v>
      </c>
      <c r="J769" s="1" t="s">
        <v>2894</v>
      </c>
      <c r="K769" s="1" t="s">
        <v>22</v>
      </c>
      <c r="L769" s="1" t="str">
        <f>HYPERLINK("https://files.afu.se/Downloads/Transcripts/0%20-%20Government/USA%20-%20NASA%20Astrobiology/2014 01 29 - NASA Astrobiology - XQM NASA Video Series  4) Planetary Lake Lander -  International Team_D6TMrLOncQk - transcript (automated).pdf","Transcript Link")</f>
        <v>Transcript Link</v>
      </c>
      <c r="M769" s="2" t="str">
        <f>HYPERLINK("https://files.afu.se/Downloads/Transcripts/0%20-%20Government/USA%20-%20NASA%20Astrobiology/2014 01 29 - NASA Astrobiology - XQM NASA Video Series  4) Planetary Lake Lander -  International Team_D6TMrLOncQk - transcript (automated).pdf","Transcript Link")</f>
        <v>Transcript Link</v>
      </c>
    </row>
    <row r="770" ht="195" spans="1:13">
      <c r="A770" s="1" t="s">
        <v>2882</v>
      </c>
      <c r="B770" s="1" t="s">
        <v>13</v>
      </c>
      <c r="C770" s="4" t="s">
        <v>2895</v>
      </c>
      <c r="D770" s="1" t="s">
        <v>2896</v>
      </c>
      <c r="E770" s="1" t="s">
        <v>2897</v>
      </c>
      <c r="F770" s="4" t="s">
        <v>17</v>
      </c>
      <c r="G770" s="1" t="s">
        <v>18</v>
      </c>
      <c r="H770" s="1" t="s">
        <v>19</v>
      </c>
      <c r="I770" s="1" t="s">
        <v>20</v>
      </c>
      <c r="J770" s="1" t="s">
        <v>2898</v>
      </c>
      <c r="K770" s="1" t="s">
        <v>22</v>
      </c>
      <c r="L770" s="1" t="str">
        <f>HYPERLINK("https://files.afu.se/Downloads/Transcripts/0%20-%20Government/USA%20-%20NASA%20Astrobiology/2014 01 29 - NASA Astrobiology - XQM NASA Video Series  9) Planetary Lake Lander - Year Two_HQvY0mR0o5U - transcript (automated).pdf","Transcript Link")</f>
        <v>Transcript Link</v>
      </c>
      <c r="M770" s="2" t="str">
        <f>HYPERLINK("https://files.afu.se/Downloads/Transcripts/0%20-%20Government/USA%20-%20NASA%20Astrobiology/2014 01 29 - NASA Astrobiology - XQM NASA Video Series  9) Planetary Lake Lander - Year Two_HQvY0mR0o5U - transcript (automated).pdf","Transcript Link")</f>
        <v>Transcript Link</v>
      </c>
    </row>
    <row r="771" ht="225" spans="1:13">
      <c r="A771" s="1" t="s">
        <v>2882</v>
      </c>
      <c r="B771" s="1" t="s">
        <v>13</v>
      </c>
      <c r="C771" s="4" t="s">
        <v>2899</v>
      </c>
      <c r="D771" s="1" t="s">
        <v>2900</v>
      </c>
      <c r="E771" s="1" t="s">
        <v>2901</v>
      </c>
      <c r="F771" s="4" t="s">
        <v>17</v>
      </c>
      <c r="G771" s="1" t="s">
        <v>18</v>
      </c>
      <c r="H771" s="1" t="s">
        <v>19</v>
      </c>
      <c r="I771" s="1" t="s">
        <v>20</v>
      </c>
      <c r="J771" s="1" t="s">
        <v>2902</v>
      </c>
      <c r="K771" s="1" t="s">
        <v>22</v>
      </c>
      <c r="L771" s="1" t="str">
        <f>HYPERLINK("https://files.afu.se/Downloads/Transcripts/0%20-%20Government/USA%20-%20NASA%20Astrobiology/2014 01 29 - NASA Astrobiology - XQM NASA Video Series  1) Astrobiology Introduction_IZaWP5PyGKc - transcript (automated).pdf","Transcript Link")</f>
        <v>Transcript Link</v>
      </c>
      <c r="M771" s="2" t="str">
        <f>HYPERLINK("https://files.afu.se/Downloads/Transcripts/0%20-%20Government/USA%20-%20NASA%20Astrobiology/2014 01 29 - NASA Astrobiology - XQM NASA Video Series  1) Astrobiology Introduction_IZaWP5PyGKc - transcript (automated).pdf","Transcript Link")</f>
        <v>Transcript Link</v>
      </c>
    </row>
    <row r="772" ht="195" spans="1:13">
      <c r="A772" s="1" t="s">
        <v>2882</v>
      </c>
      <c r="B772" s="1" t="s">
        <v>13</v>
      </c>
      <c r="C772" s="4" t="s">
        <v>2903</v>
      </c>
      <c r="D772" s="1" t="s">
        <v>2904</v>
      </c>
      <c r="E772" s="1" t="s">
        <v>2905</v>
      </c>
      <c r="F772" s="4" t="s">
        <v>17</v>
      </c>
      <c r="G772" s="1" t="s">
        <v>18</v>
      </c>
      <c r="H772" s="1" t="s">
        <v>19</v>
      </c>
      <c r="I772" s="1" t="s">
        <v>20</v>
      </c>
      <c r="J772" s="1" t="s">
        <v>2906</v>
      </c>
      <c r="K772" s="1" t="s">
        <v>22</v>
      </c>
      <c r="L772" s="1" t="str">
        <f>HYPERLINK("https://files.afu.se/Downloads/Transcripts/0%20-%20Government/USA%20-%20NASA%20Astrobiology/2014 01 29 - NASA Astrobiology - XQM NASA Video Series  7) Planetary Lake Lander - Biosignatures_LUdfB3vVNa8 - transcript (automated).pdf","Transcript Link")</f>
        <v>Transcript Link</v>
      </c>
      <c r="M772" s="2" t="str">
        <f>HYPERLINK("https://files.afu.se/Downloads/Transcripts/0%20-%20Government/USA%20-%20NASA%20Astrobiology/2014 01 29 - NASA Astrobiology - XQM NASA Video Series  7) Planetary Lake Lander - Biosignatures_LUdfB3vVNa8 - transcript (automated).pdf","Transcript Link")</f>
        <v>Transcript Link</v>
      </c>
    </row>
    <row r="773" ht="195" spans="1:13">
      <c r="A773" s="1" t="s">
        <v>2882</v>
      </c>
      <c r="B773" s="1" t="s">
        <v>13</v>
      </c>
      <c r="C773" s="4" t="s">
        <v>2907</v>
      </c>
      <c r="D773" s="1" t="s">
        <v>2908</v>
      </c>
      <c r="E773" s="1" t="s">
        <v>2909</v>
      </c>
      <c r="F773" s="4" t="s">
        <v>17</v>
      </c>
      <c r="G773" s="1" t="s">
        <v>18</v>
      </c>
      <c r="H773" s="1" t="s">
        <v>19</v>
      </c>
      <c r="I773" s="1" t="s">
        <v>20</v>
      </c>
      <c r="J773" s="1" t="s">
        <v>2910</v>
      </c>
      <c r="K773" s="1" t="s">
        <v>22</v>
      </c>
      <c r="L773" s="1" t="str">
        <f>HYPERLINK("https://files.afu.se/Downloads/Transcripts/0%20-%20Government/USA%20-%20NASA%20Astrobiology/2014 01 29 - NASA Astrobiology - XQM NASA Video Series  6) Planetary Lake Lander - Looking for Gradients_PHCB9G960mw - transcript (automated).pdf","Transcript Link")</f>
        <v>Transcript Link</v>
      </c>
      <c r="M773" s="2" t="str">
        <f>HYPERLINK("https://files.afu.se/Downloads/Transcripts/0%20-%20Government/USA%20-%20NASA%20Astrobiology/2014 01 29 - NASA Astrobiology - XQM NASA Video Series  6) Planetary Lake Lander - Looking for Gradients_PHCB9G960mw - transcript (automated).pdf","Transcript Link")</f>
        <v>Transcript Link</v>
      </c>
    </row>
    <row r="774" ht="195" spans="1:13">
      <c r="A774" s="1" t="s">
        <v>2882</v>
      </c>
      <c r="B774" s="1" t="s">
        <v>13</v>
      </c>
      <c r="C774" s="4" t="s">
        <v>2911</v>
      </c>
      <c r="D774" s="1" t="s">
        <v>2912</v>
      </c>
      <c r="E774" s="1" t="s">
        <v>2913</v>
      </c>
      <c r="F774" s="4" t="s">
        <v>17</v>
      </c>
      <c r="G774" s="1" t="s">
        <v>18</v>
      </c>
      <c r="H774" s="1" t="s">
        <v>19</v>
      </c>
      <c r="I774" s="1" t="s">
        <v>20</v>
      </c>
      <c r="J774" s="1" t="s">
        <v>2914</v>
      </c>
      <c r="K774" s="1" t="s">
        <v>22</v>
      </c>
      <c r="L774" s="1" t="str">
        <f>HYPERLINK("https://files.afu.se/Downloads/Transcripts/0%20-%20Government/USA%20-%20NASA%20Astrobiology/2014 01 29 - NASA Astrobiology - XQM NASA Video Series  2) Planetary Lake Lander - Introduction_XfsoBCl6lGI - transcript (automated).pdf","Transcript Link")</f>
        <v>Transcript Link</v>
      </c>
      <c r="M774" s="2" t="str">
        <f>HYPERLINK("https://files.afu.se/Downloads/Transcripts/0%20-%20Government/USA%20-%20NASA%20Astrobiology/2014 01 29 - NASA Astrobiology - XQM NASA Video Series  2) Planetary Lake Lander - Introduction_XfsoBCl6lGI - transcript (automated).pdf","Transcript Link")</f>
        <v>Transcript Link</v>
      </c>
    </row>
    <row r="775" ht="195" spans="1:13">
      <c r="A775" s="1" t="s">
        <v>2882</v>
      </c>
      <c r="B775" s="1" t="s">
        <v>13</v>
      </c>
      <c r="C775" s="4" t="s">
        <v>2915</v>
      </c>
      <c r="D775" s="1" t="s">
        <v>2916</v>
      </c>
      <c r="E775" s="1" t="s">
        <v>2917</v>
      </c>
      <c r="F775" s="4" t="s">
        <v>17</v>
      </c>
      <c r="G775" s="1" t="s">
        <v>18</v>
      </c>
      <c r="H775" s="1" t="s">
        <v>19</v>
      </c>
      <c r="I775" s="1" t="s">
        <v>20</v>
      </c>
      <c r="J775" s="1" t="s">
        <v>2918</v>
      </c>
      <c r="K775" s="1" t="s">
        <v>22</v>
      </c>
      <c r="L775" s="1" t="str">
        <f>HYPERLINK("https://files.afu.se/Downloads/Transcripts/0%20-%20Government/USA%20-%20NASA%20Astrobiology/2014 01 29 - NASA Astrobiology - XQM NASA Video Series  3) Planetary Lake Lander - Adaptive Systems_sXtNtr9tOrE - transcript (automated).pdf","Transcript Link")</f>
        <v>Transcript Link</v>
      </c>
      <c r="M775" s="2" t="str">
        <f>HYPERLINK("https://files.afu.se/Downloads/Transcripts/0%20-%20Government/USA%20-%20NASA%20Astrobiology/2014 01 29 - NASA Astrobiology - XQM NASA Video Series  3) Planetary Lake Lander - Adaptive Systems_sXtNtr9tOrE - transcript (automated).pdf","Transcript Link")</f>
        <v>Transcript Link</v>
      </c>
    </row>
    <row r="776" ht="195" spans="1:13">
      <c r="A776" s="1" t="s">
        <v>2919</v>
      </c>
      <c r="B776" s="1" t="s">
        <v>13</v>
      </c>
      <c r="C776" s="4" t="s">
        <v>2920</v>
      </c>
      <c r="D776" s="1" t="s">
        <v>2921</v>
      </c>
      <c r="E776" s="1" t="s">
        <v>2922</v>
      </c>
      <c r="F776" s="4" t="s">
        <v>17</v>
      </c>
      <c r="G776" s="1" t="s">
        <v>18</v>
      </c>
      <c r="H776" s="1" t="s">
        <v>19</v>
      </c>
      <c r="I776" s="1" t="s">
        <v>20</v>
      </c>
      <c r="J776" s="1" t="s">
        <v>2923</v>
      </c>
      <c r="K776" s="1" t="s">
        <v>22</v>
      </c>
      <c r="L776" s="1" t="str">
        <f>HYPERLINK("https://files.afu.se/Downloads/Transcripts/0%20-%20Government/USA%20-%20NASA%20Astrobiology/2014 01 24 - NASA Astrobiology - Astrobiology Strategic Planning 2013 - Overcoming Ignorance About Microbial Life_s5how5u29do - transcript (automated).pdf","Transcript Link")</f>
        <v>Transcript Link</v>
      </c>
      <c r="M776" s="2" t="str">
        <f>HYPERLINK("https://files.afu.se/Downloads/Transcripts/0%20-%20Government/USA%20-%20NASA%20Astrobiology/2014 01 24 - NASA Astrobiology - Astrobiology Strategic Planning 2013 - Overcoming Ignorance About Microbial Life_s5how5u29do - transcript (automated).pdf","Transcript Link")</f>
        <v>Transcript Link</v>
      </c>
    </row>
    <row r="777" ht="195" spans="1:13">
      <c r="A777" s="1" t="s">
        <v>2919</v>
      </c>
      <c r="B777" s="1" t="s">
        <v>13</v>
      </c>
      <c r="C777" s="4" t="s">
        <v>2924</v>
      </c>
      <c r="D777" s="1" t="s">
        <v>2925</v>
      </c>
      <c r="E777" s="1" t="s">
        <v>2926</v>
      </c>
      <c r="F777" s="4" t="s">
        <v>17</v>
      </c>
      <c r="G777" s="1" t="s">
        <v>18</v>
      </c>
      <c r="H777" s="1" t="s">
        <v>19</v>
      </c>
      <c r="I777" s="1" t="s">
        <v>20</v>
      </c>
      <c r="J777" s="1" t="s">
        <v>2927</v>
      </c>
      <c r="K777" s="1" t="s">
        <v>22</v>
      </c>
      <c r="L777" s="1" t="str">
        <f>HYPERLINK("https://files.afu.se/Downloads/Transcripts/0%20-%20Government/USA%20-%20NASA%20Astrobiology/2014 01 24 - NASA Astrobiology - Astrobiology Strategic Planning 2013 - Primitive Icy Bodies &amp; the Origin of Life_iaQwF2L89Tw - transcript (automated).pdf","Transcript Link")</f>
        <v>Transcript Link</v>
      </c>
      <c r="M777" s="2" t="str">
        <f>HYPERLINK("https://files.afu.se/Downloads/Transcripts/0%20-%20Government/USA%20-%20NASA%20Astrobiology/2014 01 24 - NASA Astrobiology - Astrobiology Strategic Planning 2013 - Primitive Icy Bodies &amp; the Origin of Life_iaQwF2L89Tw - transcript (automated).pdf","Transcript Link")</f>
        <v>Transcript Link</v>
      </c>
    </row>
    <row r="778" ht="195" spans="1:13">
      <c r="A778" s="1" t="s">
        <v>2928</v>
      </c>
      <c r="B778" s="1" t="s">
        <v>13</v>
      </c>
      <c r="C778" s="4" t="s">
        <v>2929</v>
      </c>
      <c r="D778" s="1" t="s">
        <v>2930</v>
      </c>
      <c r="E778" s="1" t="s">
        <v>2931</v>
      </c>
      <c r="F778" s="4" t="s">
        <v>17</v>
      </c>
      <c r="G778" s="1" t="s">
        <v>18</v>
      </c>
      <c r="H778" s="1" t="s">
        <v>19</v>
      </c>
      <c r="I778" s="1" t="s">
        <v>20</v>
      </c>
      <c r="J778" s="1" t="s">
        <v>2932</v>
      </c>
      <c r="K778" s="1" t="s">
        <v>22</v>
      </c>
      <c r="L778" s="1" t="str">
        <f>HYPERLINK("https://files.afu.se/Downloads/Transcripts/0%20-%20Government/USA%20-%20NASA%20Astrobiology/2014 01 17 - NASA Astrobiology - Astrobiology Strategic Planning 2013 - The Search for Life in our Solar System_pg76c35rdgE - transcript (automated).pdf","Transcript Link")</f>
        <v>Transcript Link</v>
      </c>
      <c r="M778" s="2" t="str">
        <f>HYPERLINK("https://files.afu.se/Downloads/Transcripts/0%20-%20Government/USA%20-%20NASA%20Astrobiology/2014 01 17 - NASA Astrobiology - Astrobiology Strategic Planning 2013 - The Search for Life in our Solar System_pg76c35rdgE - transcript (automated).pdf","Transcript Link")</f>
        <v>Transcript Link</v>
      </c>
    </row>
    <row r="779" ht="195" spans="1:13">
      <c r="A779" s="1" t="s">
        <v>2933</v>
      </c>
      <c r="B779" s="1" t="s">
        <v>13</v>
      </c>
      <c r="C779" s="4" t="s">
        <v>2934</v>
      </c>
      <c r="D779" s="1" t="s">
        <v>2935</v>
      </c>
      <c r="E779" s="1" t="s">
        <v>2936</v>
      </c>
      <c r="F779" s="4" t="s">
        <v>17</v>
      </c>
      <c r="G779" s="1" t="s">
        <v>18</v>
      </c>
      <c r="H779" s="1" t="s">
        <v>19</v>
      </c>
      <c r="I779" s="1" t="s">
        <v>20</v>
      </c>
      <c r="J779" s="1" t="s">
        <v>2937</v>
      </c>
      <c r="K779" s="1" t="s">
        <v>22</v>
      </c>
      <c r="L779" s="1" t="str">
        <f>HYPERLINK("https://files.afu.se/Downloads/Transcripts/0%20-%20Government/USA%20-%20NASA%20Astrobiology/2014 01 16 - NASA Astrobiology - Astrobiology Strategic Planning 2013 - Early Rock Record &amp; Origin of Life_H99GHv9JmNg - transcript (automated).pdf","Transcript Link")</f>
        <v>Transcript Link</v>
      </c>
      <c r="M779" s="2" t="str">
        <f>HYPERLINK("https://files.afu.se/Downloads/Transcripts/0%20-%20Government/USA%20-%20NASA%20Astrobiology/2014 01 16 - NASA Astrobiology - Astrobiology Strategic Planning 2013 - Early Rock Record &amp; Origin of Life_H99GHv9JmNg - transcript (automated).pdf","Transcript Link")</f>
        <v>Transcript Link</v>
      </c>
    </row>
    <row r="780" ht="195" spans="1:13">
      <c r="A780" s="1" t="s">
        <v>2938</v>
      </c>
      <c r="B780" s="1" t="s">
        <v>13</v>
      </c>
      <c r="C780" s="4" t="s">
        <v>2939</v>
      </c>
      <c r="D780" s="1" t="s">
        <v>2940</v>
      </c>
      <c r="E780" s="1" t="s">
        <v>2941</v>
      </c>
      <c r="F780" s="4" t="s">
        <v>17</v>
      </c>
      <c r="G780" s="1" t="s">
        <v>18</v>
      </c>
      <c r="H780" s="1" t="s">
        <v>19</v>
      </c>
      <c r="I780" s="1" t="s">
        <v>20</v>
      </c>
      <c r="J780" s="1" t="s">
        <v>2942</v>
      </c>
      <c r="K780" s="1" t="s">
        <v>22</v>
      </c>
      <c r="L780" s="1" t="str">
        <f>HYPERLINK("https://files.afu.se/Downloads/Transcripts/0%20-%20Government/USA%20-%20NASA%20Astrobiology/2014 01 08 - NASA Astrobiology - Astrobiology Strategic Planning 2013 - Life &amp; Prebiotic Chemistry on Icy Worlds_kPe7oBo_Lck - transcript (automated).pdf","Transcript Link")</f>
        <v>Transcript Link</v>
      </c>
      <c r="M780" s="2" t="str">
        <f>HYPERLINK("https://files.afu.se/Downloads/Transcripts/0%20-%20Government/USA%20-%20NASA%20Astrobiology/2014 01 08 - NASA Astrobiology - Astrobiology Strategic Planning 2013 - Life &amp; Prebiotic Chemistry on Icy Worlds_kPe7oBo_Lck - transcript (automated).pdf","Transcript Link")</f>
        <v>Transcript Link</v>
      </c>
    </row>
    <row r="781" ht="195" spans="1:13">
      <c r="A781" s="1" t="s">
        <v>2943</v>
      </c>
      <c r="B781" s="1" t="s">
        <v>13</v>
      </c>
      <c r="C781" s="4" t="s">
        <v>2944</v>
      </c>
      <c r="D781" s="1" t="s">
        <v>2945</v>
      </c>
      <c r="E781" s="1" t="s">
        <v>2946</v>
      </c>
      <c r="F781" s="4" t="s">
        <v>17</v>
      </c>
      <c r="G781" s="1" t="s">
        <v>18</v>
      </c>
      <c r="H781" s="1" t="s">
        <v>19</v>
      </c>
      <c r="I781" s="1" t="s">
        <v>20</v>
      </c>
      <c r="J781" s="1" t="s">
        <v>2947</v>
      </c>
      <c r="K781" s="1" t="s">
        <v>22</v>
      </c>
      <c r="L781" s="1" t="str">
        <f>HYPERLINK("https://files.afu.se/Downloads/Transcripts/0%20-%20Government/USA%20-%20NASA%20Astrobiology/2013 12 20 - NASA Astrobiology - Astrobiology Strategic Planning 2013 - Simple Life_IE0sl4uSHv4 - transcript (automated).pdf","Transcript Link")</f>
        <v>Transcript Link</v>
      </c>
      <c r="M781" s="2" t="str">
        <f>HYPERLINK("https://files.afu.se/Downloads/Transcripts/0%20-%20Government/USA%20-%20NASA%20Astrobiology/2013 12 20 - NASA Astrobiology - Astrobiology Strategic Planning 2013 - Simple Life_IE0sl4uSHv4 - transcript (automated).pdf","Transcript Link")</f>
        <v>Transcript Link</v>
      </c>
    </row>
    <row r="782" ht="195" spans="1:13">
      <c r="A782" s="1" t="s">
        <v>2948</v>
      </c>
      <c r="B782" s="1" t="s">
        <v>13</v>
      </c>
      <c r="C782" s="4" t="s">
        <v>2949</v>
      </c>
      <c r="D782" s="1" t="s">
        <v>2950</v>
      </c>
      <c r="E782" s="1" t="s">
        <v>2951</v>
      </c>
      <c r="F782" s="4" t="s">
        <v>17</v>
      </c>
      <c r="G782" s="1" t="s">
        <v>18</v>
      </c>
      <c r="H782" s="1" t="s">
        <v>19</v>
      </c>
      <c r="I782" s="1" t="s">
        <v>20</v>
      </c>
      <c r="J782" s="1" t="s">
        <v>2952</v>
      </c>
      <c r="K782" s="1" t="s">
        <v>22</v>
      </c>
      <c r="L782" s="1" t="str">
        <f>HYPERLINK("https://files.afu.se/Downloads/Transcripts/0%20-%20Government/USA%20-%20NASA%20Astrobiology/2013 12 19 - NASA Astrobiology - Astrobiology Strategic Planning 2013 - Evolutionary Pathways and Emergence_1wqrwbP58hg - transcript (automated).pdf","Transcript Link")</f>
        <v>Transcript Link</v>
      </c>
      <c r="M782" s="2" t="str">
        <f>HYPERLINK("https://files.afu.se/Downloads/Transcripts/0%20-%20Government/USA%20-%20NASA%20Astrobiology/2013 12 19 - NASA Astrobiology - Astrobiology Strategic Planning 2013 - Evolutionary Pathways and Emergence_1wqrwbP58hg - transcript (automated).pdf","Transcript Link")</f>
        <v>Transcript Link</v>
      </c>
    </row>
    <row r="783" ht="195" spans="1:13">
      <c r="A783" s="1" t="s">
        <v>2953</v>
      </c>
      <c r="B783" s="1" t="s">
        <v>13</v>
      </c>
      <c r="C783" s="4" t="s">
        <v>2954</v>
      </c>
      <c r="D783" s="1" t="s">
        <v>2955</v>
      </c>
      <c r="E783" s="1" t="s">
        <v>2956</v>
      </c>
      <c r="F783" s="4" t="s">
        <v>17</v>
      </c>
      <c r="G783" s="1" t="s">
        <v>18</v>
      </c>
      <c r="H783" s="1" t="s">
        <v>19</v>
      </c>
      <c r="I783" s="1" t="s">
        <v>20</v>
      </c>
      <c r="J783" s="1" t="s">
        <v>2957</v>
      </c>
      <c r="K783" s="1" t="s">
        <v>22</v>
      </c>
      <c r="L783" s="1" t="str">
        <f>HYPERLINK("https://files.afu.se/Downloads/Transcripts/0%20-%20Government/USA%20-%20NASA%20Astrobiology/2013 12 06 - NASA Astrobiology - Astrobiology Strategic Planning 2013 - Peptides &amp; Nucleotides_mh8uN8axIig - transcript (automated).pdf","Transcript Link")</f>
        <v>Transcript Link</v>
      </c>
      <c r="M783" s="2" t="str">
        <f>HYPERLINK("https://files.afu.se/Downloads/Transcripts/0%20-%20Government/USA%20-%20NASA%20Astrobiology/2013 12 06 - NASA Astrobiology - Astrobiology Strategic Planning 2013 - Peptides &amp; Nucleotides_mh8uN8axIig - transcript (automated).pdf","Transcript Link")</f>
        <v>Transcript Link</v>
      </c>
    </row>
    <row r="784" ht="195" spans="1:13">
      <c r="A784" s="1" t="s">
        <v>2953</v>
      </c>
      <c r="B784" s="1" t="s">
        <v>13</v>
      </c>
      <c r="C784" s="4" t="s">
        <v>2958</v>
      </c>
      <c r="D784" s="1" t="s">
        <v>2959</v>
      </c>
      <c r="E784" s="1" t="s">
        <v>2960</v>
      </c>
      <c r="F784" s="4" t="s">
        <v>17</v>
      </c>
      <c r="G784" s="1" t="s">
        <v>18</v>
      </c>
      <c r="H784" s="1" t="s">
        <v>19</v>
      </c>
      <c r="I784" s="1" t="s">
        <v>20</v>
      </c>
      <c r="J784" s="1" t="s">
        <v>2961</v>
      </c>
      <c r="K784" s="1" t="s">
        <v>22</v>
      </c>
      <c r="L784" s="1" t="str">
        <f>HYPERLINK("https://files.afu.se/Downloads/Transcripts/0%20-%20Government/USA%20-%20NASA%20Astrobiology/2013 12 06 - NASA Astrobiology - Astrobiology Strategic Planning 2013 - Macromolecules &amp; Functionality_w9rbDNF9uJo - transcript (automated).pdf","Transcript Link")</f>
        <v>Transcript Link</v>
      </c>
      <c r="M784" s="2" t="str">
        <f>HYPERLINK("https://files.afu.se/Downloads/Transcripts/0%20-%20Government/USA%20-%20NASA%20Astrobiology/2013 12 06 - NASA Astrobiology - Astrobiology Strategic Planning 2013 - Macromolecules &amp; Functionality_w9rbDNF9uJo - transcript (automated).pdf","Transcript Link")</f>
        <v>Transcript Link</v>
      </c>
    </row>
    <row r="785" ht="195" spans="1:13">
      <c r="A785" s="1" t="s">
        <v>2962</v>
      </c>
      <c r="B785" s="1" t="s">
        <v>13</v>
      </c>
      <c r="C785" s="4" t="s">
        <v>2963</v>
      </c>
      <c r="D785" s="1" t="s">
        <v>2964</v>
      </c>
      <c r="E785" s="1" t="s">
        <v>2965</v>
      </c>
      <c r="F785" s="4" t="s">
        <v>17</v>
      </c>
      <c r="G785" s="1" t="s">
        <v>18</v>
      </c>
      <c r="H785" s="1" t="s">
        <v>19</v>
      </c>
      <c r="I785" s="1" t="s">
        <v>20</v>
      </c>
      <c r="J785" s="1" t="s">
        <v>2966</v>
      </c>
      <c r="K785" s="1" t="s">
        <v>22</v>
      </c>
      <c r="L785" s="1" t="str">
        <f>HYPERLINK("https://files.afu.se/Downloads/Transcripts/0%20-%20Government/USA%20-%20NASA%20Astrobiology/2013 11 22 - NASA Astrobiology - Astrobiology Strategic Planning 2013 - Substituting Space for Time_QgZAC4SdB7g - transcript (automated).pdf","Transcript Link")</f>
        <v>Transcript Link</v>
      </c>
      <c r="M785" s="2" t="str">
        <f>HYPERLINK("https://files.afu.se/Downloads/Transcripts/0%20-%20Government/USA%20-%20NASA%20Astrobiology/2013 11 22 - NASA Astrobiology - Astrobiology Strategic Planning 2013 - Substituting Space for Time_QgZAC4SdB7g - transcript (automated).pdf","Transcript Link")</f>
        <v>Transcript Link</v>
      </c>
    </row>
    <row r="786" ht="195" spans="1:13">
      <c r="A786" s="1" t="s">
        <v>2967</v>
      </c>
      <c r="B786" s="1" t="s">
        <v>13</v>
      </c>
      <c r="C786" s="4" t="s">
        <v>2968</v>
      </c>
      <c r="D786" s="1" t="s">
        <v>2969</v>
      </c>
      <c r="E786" s="1" t="s">
        <v>2970</v>
      </c>
      <c r="F786" s="4" t="s">
        <v>17</v>
      </c>
      <c r="G786" s="1" t="s">
        <v>18</v>
      </c>
      <c r="H786" s="1" t="s">
        <v>19</v>
      </c>
      <c r="I786" s="1" t="s">
        <v>20</v>
      </c>
      <c r="J786" s="1" t="s">
        <v>2971</v>
      </c>
      <c r="K786" s="1" t="s">
        <v>22</v>
      </c>
      <c r="L786" s="1" t="str">
        <f>HYPERLINK("https://files.afu.se/Downloads/Transcripts/0%20-%20Government/USA%20-%20NASA%20Astrobiology/2013 11 20 - NASA Astrobiology - Astrobiology Strategic Planning 2013 - Synthesis and Assembly of Oligomers_OPCVMBD6MuA - transcript (automated).pdf","Transcript Link")</f>
        <v>Transcript Link</v>
      </c>
      <c r="M786" s="2" t="str">
        <f>HYPERLINK("https://files.afu.se/Downloads/Transcripts/0%20-%20Government/USA%20-%20NASA%20Astrobiology/2013 11 20 - NASA Astrobiology - Astrobiology Strategic Planning 2013 - Synthesis and Assembly of Oligomers_OPCVMBD6MuA - transcript (automated).pdf","Transcript Link")</f>
        <v>Transcript Link</v>
      </c>
    </row>
    <row r="787" ht="195" spans="1:13">
      <c r="A787" s="1" t="s">
        <v>2972</v>
      </c>
      <c r="B787" s="1" t="s">
        <v>13</v>
      </c>
      <c r="C787" s="4" t="s">
        <v>2973</v>
      </c>
      <c r="D787" s="1" t="s">
        <v>2974</v>
      </c>
      <c r="E787" s="1" t="s">
        <v>2975</v>
      </c>
      <c r="F787" s="4" t="s">
        <v>17</v>
      </c>
      <c r="G787" s="1" t="s">
        <v>18</v>
      </c>
      <c r="H787" s="1" t="s">
        <v>19</v>
      </c>
      <c r="I787" s="1" t="s">
        <v>20</v>
      </c>
      <c r="J787" s="1" t="s">
        <v>2976</v>
      </c>
      <c r="K787" s="1" t="s">
        <v>22</v>
      </c>
      <c r="L787" s="1" t="str">
        <f>HYPERLINK("https://files.afu.se/Downloads/Transcripts/0%20-%20Government/USA%20-%20NASA%20Astrobiology/2013 11 18 - NASA Astrobiology - Astrobiology Strategic Planning 2013 - Habitability Beyond the Solar System_o6wrqgq5T9k - transcript (automated).pdf","Transcript Link")</f>
        <v>Transcript Link</v>
      </c>
      <c r="M787" s="2" t="str">
        <f>HYPERLINK("https://files.afu.se/Downloads/Transcripts/0%20-%20Government/USA%20-%20NASA%20Astrobiology/2013 11 18 - NASA Astrobiology - Astrobiology Strategic Planning 2013 - Habitability Beyond the Solar System_o6wrqgq5T9k - transcript (automated).pdf","Transcript Link")</f>
        <v>Transcript Link</v>
      </c>
    </row>
    <row r="788" ht="195" spans="1:13">
      <c r="A788" s="1" t="s">
        <v>2972</v>
      </c>
      <c r="B788" s="1" t="s">
        <v>13</v>
      </c>
      <c r="C788" s="4" t="s">
        <v>2977</v>
      </c>
      <c r="D788" s="1" t="s">
        <v>2978</v>
      </c>
      <c r="E788" s="1" t="s">
        <v>2979</v>
      </c>
      <c r="F788" s="4" t="s">
        <v>17</v>
      </c>
      <c r="G788" s="1" t="s">
        <v>18</v>
      </c>
      <c r="H788" s="1" t="s">
        <v>19</v>
      </c>
      <c r="I788" s="1" t="s">
        <v>20</v>
      </c>
      <c r="J788" s="1" t="s">
        <v>2980</v>
      </c>
      <c r="K788" s="1" t="s">
        <v>22</v>
      </c>
      <c r="L788" s="1" t="str">
        <f>HYPERLINK("https://files.afu.se/Downloads/Transcripts/0%20-%20Government/USA%20-%20NASA%20Astrobiology/2013 11 18 - NASA Astrobiology - Astrobiology Strategic Planning 2013 - Characteristics of LUCA_ghzJplIxArE - transcript (automated).pdf","Transcript Link")</f>
        <v>Transcript Link</v>
      </c>
      <c r="M788" s="2" t="str">
        <f>HYPERLINK("https://files.afu.se/Downloads/Transcripts/0%20-%20Government/USA%20-%20NASA%20Astrobiology/2013 11 18 - NASA Astrobiology - Astrobiology Strategic Planning 2013 - Characteristics of LUCA_ghzJplIxArE - transcript (automated).pdf","Transcript Link")</f>
        <v>Transcript Link</v>
      </c>
    </row>
    <row r="789" ht="195" spans="1:13">
      <c r="A789" s="1" t="s">
        <v>2972</v>
      </c>
      <c r="B789" s="1" t="s">
        <v>13</v>
      </c>
      <c r="C789" s="4" t="s">
        <v>2981</v>
      </c>
      <c r="D789" s="1" t="s">
        <v>2982</v>
      </c>
      <c r="E789" s="1" t="s">
        <v>2983</v>
      </c>
      <c r="F789" s="4" t="s">
        <v>17</v>
      </c>
      <c r="G789" s="1" t="s">
        <v>18</v>
      </c>
      <c r="H789" s="1" t="s">
        <v>19</v>
      </c>
      <c r="I789" s="1" t="s">
        <v>20</v>
      </c>
      <c r="J789" s="1" t="s">
        <v>2984</v>
      </c>
      <c r="K789" s="1" t="s">
        <v>22</v>
      </c>
      <c r="L789" s="1" t="str">
        <f>HYPERLINK("https://files.afu.se/Downloads/Transcripts/0%20-%20Government/USA%20-%20NASA%20Astrobiology/2013 11 18 - NASA Astrobiology - Astrobiology Strategic Planning 2013 - Habitable Planetary Formation_PCt1RAzSLu4 - transcript (automated).pdf","Transcript Link")</f>
        <v>Transcript Link</v>
      </c>
      <c r="M789" s="2" t="str">
        <f>HYPERLINK("https://files.afu.se/Downloads/Transcripts/0%20-%20Government/USA%20-%20NASA%20Astrobiology/2013 11 18 - NASA Astrobiology - Astrobiology Strategic Planning 2013 - Habitable Planetary Formation_PCt1RAzSLu4 - transcript (automated).pdf","Transcript Link")</f>
        <v>Transcript Link</v>
      </c>
    </row>
    <row r="790" ht="195" spans="1:13">
      <c r="A790" s="1" t="s">
        <v>2972</v>
      </c>
      <c r="B790" s="1" t="s">
        <v>13</v>
      </c>
      <c r="C790" s="4" t="s">
        <v>2985</v>
      </c>
      <c r="D790" s="1" t="s">
        <v>2986</v>
      </c>
      <c r="E790" s="1" t="s">
        <v>2987</v>
      </c>
      <c r="F790" s="4" t="s">
        <v>17</v>
      </c>
      <c r="G790" s="1" t="s">
        <v>18</v>
      </c>
      <c r="H790" s="1" t="s">
        <v>19</v>
      </c>
      <c r="I790" s="1" t="s">
        <v>20</v>
      </c>
      <c r="J790" s="1" t="s">
        <v>2988</v>
      </c>
      <c r="K790" s="1" t="s">
        <v>22</v>
      </c>
      <c r="L790" s="1" t="str">
        <f>HYPERLINK("https://files.afu.se/Downloads/Transcripts/0%20-%20Government/USA%20-%20NASA%20Astrobiology/2013 11 18 - NASA Astrobiology - Astrobiology Strategic Planning 2013 - Life Generation and Support_xfd-xS6COwQ - transcript (automated).pdf","Transcript Link")</f>
        <v>Transcript Link</v>
      </c>
      <c r="M790" s="2" t="str">
        <f>HYPERLINK("https://files.afu.se/Downloads/Transcripts/0%20-%20Government/USA%20-%20NASA%20Astrobiology/2013 11 18 - NASA Astrobiology - Astrobiology Strategic Planning 2013 - Life Generation and Support_xfd-xS6COwQ - transcript (automated).pdf","Transcript Link")</f>
        <v>Transcript Link</v>
      </c>
    </row>
    <row r="791" ht="195" spans="1:13">
      <c r="A791" s="1" t="s">
        <v>2972</v>
      </c>
      <c r="B791" s="1" t="s">
        <v>13</v>
      </c>
      <c r="C791" s="4" t="s">
        <v>2989</v>
      </c>
      <c r="D791" s="1" t="s">
        <v>2990</v>
      </c>
      <c r="E791" s="1" t="s">
        <v>2991</v>
      </c>
      <c r="F791" s="4" t="s">
        <v>17</v>
      </c>
      <c r="G791" s="1" t="s">
        <v>18</v>
      </c>
      <c r="H791" s="1" t="s">
        <v>19</v>
      </c>
      <c r="I791" s="1" t="s">
        <v>20</v>
      </c>
      <c r="J791" s="1" t="s">
        <v>2992</v>
      </c>
      <c r="K791" s="1" t="s">
        <v>22</v>
      </c>
      <c r="L791" s="1" t="str">
        <f>HYPERLINK("https://files.afu.se/Downloads/Transcripts/0%20-%20Government/USA%20-%20NASA%20Astrobiology/2013 11 18 - NASA Astrobiology - Astrobiology Strategic Planning 2013 - Identifying Habitable Environments_l-UgUgkU88k - transcript (automated).pdf","Transcript Link")</f>
        <v>Transcript Link</v>
      </c>
      <c r="M791" s="2" t="str">
        <f>HYPERLINK("https://files.afu.se/Downloads/Transcripts/0%20-%20Government/USA%20-%20NASA%20Astrobiology/2013 11 18 - NASA Astrobiology - Astrobiology Strategic Planning 2013 - Identifying Habitable Environments_l-UgUgkU88k - transcript (automated).pdf","Transcript Link")</f>
        <v>Transcript Link</v>
      </c>
    </row>
    <row r="792" ht="195" spans="1:13">
      <c r="A792" s="1" t="s">
        <v>2993</v>
      </c>
      <c r="B792" s="1" t="s">
        <v>13</v>
      </c>
      <c r="C792" s="4" t="s">
        <v>2994</v>
      </c>
      <c r="D792" s="1" t="s">
        <v>2995</v>
      </c>
      <c r="E792" s="1" t="s">
        <v>2996</v>
      </c>
      <c r="F792" s="4" t="s">
        <v>17</v>
      </c>
      <c r="G792" s="1" t="s">
        <v>18</v>
      </c>
      <c r="H792" s="1" t="s">
        <v>19</v>
      </c>
      <c r="I792" s="1" t="s">
        <v>20</v>
      </c>
      <c r="J792" s="1" t="s">
        <v>2997</v>
      </c>
      <c r="K792" s="1" t="s">
        <v>22</v>
      </c>
      <c r="L792" s="1" t="str">
        <f>HYPERLINK("https://files.afu.se/Downloads/Transcripts/0%20-%20Government/USA%20-%20NASA%20Astrobiology/2013 10 25 - NASA Astrobiology - Astrobiology Strategic Planning 2013 - Environmental Factors for Emergence_sm5gSPx76K8 - transcript (automated).pdf","Transcript Link")</f>
        <v>Transcript Link</v>
      </c>
      <c r="M792" s="2" t="str">
        <f>HYPERLINK("https://files.afu.se/Downloads/Transcripts/0%20-%20Government/USA%20-%20NASA%20Astrobiology/2013 10 25 - NASA Astrobiology - Astrobiology Strategic Planning 2013 - Environmental Factors for Emergence_sm5gSPx76K8 - transcript (automated).pdf","Transcript Link")</f>
        <v>Transcript Link</v>
      </c>
    </row>
    <row r="793" ht="195" spans="1:13">
      <c r="A793" s="1" t="s">
        <v>2993</v>
      </c>
      <c r="B793" s="1" t="s">
        <v>13</v>
      </c>
      <c r="C793" s="4" t="s">
        <v>2998</v>
      </c>
      <c r="D793" s="1" t="s">
        <v>2999</v>
      </c>
      <c r="E793" s="1" t="s">
        <v>3000</v>
      </c>
      <c r="F793" s="4" t="s">
        <v>17</v>
      </c>
      <c r="G793" s="1" t="s">
        <v>18</v>
      </c>
      <c r="H793" s="1" t="s">
        <v>19</v>
      </c>
      <c r="I793" s="1" t="s">
        <v>20</v>
      </c>
      <c r="J793" s="1" t="s">
        <v>3001</v>
      </c>
      <c r="K793" s="1" t="s">
        <v>22</v>
      </c>
      <c r="L793" s="1" t="str">
        <f>HYPERLINK("https://files.afu.se/Downloads/Transcripts/0%20-%20Government/USA%20-%20NASA%20Astrobiology/2013 10 25 - NASA Astrobiology - Astrobiology Strategic Planning 2013 - Common Attributes for Extant Life_j7HsCaQm-6k - transcript (automated).pdf","Transcript Link")</f>
        <v>Transcript Link</v>
      </c>
      <c r="M793" s="2" t="str">
        <f>HYPERLINK("https://files.afu.se/Downloads/Transcripts/0%20-%20Government/USA%20-%20NASA%20Astrobiology/2013 10 25 - NASA Astrobiology - Astrobiology Strategic Planning 2013 - Common Attributes for Extant Life_j7HsCaQm-6k - transcript (automated).pdf","Transcript Link")</f>
        <v>Transcript Link</v>
      </c>
    </row>
    <row r="794" ht="195" spans="1:13">
      <c r="A794" s="1" t="s">
        <v>3002</v>
      </c>
      <c r="B794" s="1" t="s">
        <v>13</v>
      </c>
      <c r="C794" s="4" t="s">
        <v>3003</v>
      </c>
      <c r="D794" s="1" t="s">
        <v>3004</v>
      </c>
      <c r="E794" s="1" t="s">
        <v>3005</v>
      </c>
      <c r="F794" s="4" t="s">
        <v>17</v>
      </c>
      <c r="G794" s="1" t="s">
        <v>18</v>
      </c>
      <c r="H794" s="1" t="s">
        <v>19</v>
      </c>
      <c r="I794" s="1" t="s">
        <v>20</v>
      </c>
      <c r="J794" s="1" t="s">
        <v>3006</v>
      </c>
      <c r="K794" s="1" t="s">
        <v>22</v>
      </c>
      <c r="L794" s="1" t="str">
        <f>HYPERLINK("https://files.afu.se/Downloads/Transcripts/0%20-%20Government/USA%20-%20NASA%20Astrobiology/2013 10 24 - NASA Astrobiology - Astrobiology Strategic Planning 2013 - Origin of Organic Monomers_4VGzz85aaso - transcript (automated).pdf","Transcript Link")</f>
        <v>Transcript Link</v>
      </c>
      <c r="M794" s="2" t="str">
        <f>HYPERLINK("https://files.afu.se/Downloads/Transcripts/0%20-%20Government/USA%20-%20NASA%20Astrobiology/2013 10 24 - NASA Astrobiology - Astrobiology Strategic Planning 2013 - Origin of Organic Monomers_4VGzz85aaso - transcript (automated).pdf","Transcript Link")</f>
        <v>Transcript Link</v>
      </c>
    </row>
    <row r="795" ht="195" spans="1:13">
      <c r="A795" s="1" t="s">
        <v>3002</v>
      </c>
      <c r="B795" s="1" t="s">
        <v>13</v>
      </c>
      <c r="C795" s="4" t="s">
        <v>3007</v>
      </c>
      <c r="D795" s="1" t="s">
        <v>3008</v>
      </c>
      <c r="E795" s="1" t="s">
        <v>3009</v>
      </c>
      <c r="F795" s="4" t="s">
        <v>17</v>
      </c>
      <c r="G795" s="1" t="s">
        <v>18</v>
      </c>
      <c r="H795" s="1" t="s">
        <v>19</v>
      </c>
      <c r="I795" s="1" t="s">
        <v>20</v>
      </c>
      <c r="J795" s="1" t="s">
        <v>3010</v>
      </c>
      <c r="K795" s="1" t="s">
        <v>22</v>
      </c>
      <c r="L795" s="1" t="str">
        <f>HYPERLINK("https://files.afu.se/Downloads/Transcripts/0%20-%20Government/USA%20-%20NASA%20Astrobiology/2013 10 24 - NASA Astrobiology - Astrobiology Strategic Planning 2013 - Evolution of the Atmosphere_2JrQIDX_k-U - transcript (automated).pdf","Transcript Link")</f>
        <v>Transcript Link</v>
      </c>
      <c r="M795" s="2" t="str">
        <f>HYPERLINK("https://files.afu.se/Downloads/Transcripts/0%20-%20Government/USA%20-%20NASA%20Astrobiology/2013 10 24 - NASA Astrobiology - Astrobiology Strategic Planning 2013 - Evolution of the Atmosphere_2JrQIDX_k-U - transcript (automated).pdf","Transcript Link")</f>
        <v>Transcript Link</v>
      </c>
    </row>
    <row r="796" ht="195" spans="1:13">
      <c r="A796" s="1" t="s">
        <v>3011</v>
      </c>
      <c r="B796" s="1" t="s">
        <v>13</v>
      </c>
      <c r="C796" s="4" t="s">
        <v>3012</v>
      </c>
      <c r="D796" s="1" t="s">
        <v>3013</v>
      </c>
      <c r="E796" s="1" t="s">
        <v>3014</v>
      </c>
      <c r="F796" s="4" t="s">
        <v>17</v>
      </c>
      <c r="G796" s="1" t="s">
        <v>18</v>
      </c>
      <c r="H796" s="1" t="s">
        <v>19</v>
      </c>
      <c r="I796" s="1" t="s">
        <v>20</v>
      </c>
      <c r="J796" s="1" t="s">
        <v>3015</v>
      </c>
      <c r="K796" s="1" t="s">
        <v>22</v>
      </c>
      <c r="L796" s="1" t="str">
        <f>HYPERLINK("https://files.afu.se/Downloads/Transcripts/0%20-%20Government/USA%20-%20NASA%20Astrobiology/2013 09 23 - NASA Astrobiology - Astrobiology Strategic Planning 2013 - Kick-Off Meeting_YY8oMBRMUIc - transcript (automated).pdf","Transcript Link")</f>
        <v>Transcript Link</v>
      </c>
      <c r="M796" s="2" t="str">
        <f>HYPERLINK("https://files.afu.se/Downloads/Transcripts/0%20-%20Government/USA%20-%20NASA%20Astrobiology/2013 09 23 - NASA Astrobiology - Astrobiology Strategic Planning 2013 - Kick-Off Meeting_YY8oMBRMUIc - transcript (automated).pdf","Transcript Link")</f>
        <v>Transcript Link</v>
      </c>
    </row>
    <row r="797" ht="195" spans="1:13">
      <c r="A797" s="1" t="s">
        <v>3016</v>
      </c>
      <c r="B797" s="1" t="s">
        <v>13</v>
      </c>
      <c r="C797" s="4" t="s">
        <v>3017</v>
      </c>
      <c r="D797" s="1" t="s">
        <v>3018</v>
      </c>
      <c r="E797" s="1" t="s">
        <v>3019</v>
      </c>
      <c r="F797" s="4" t="s">
        <v>17</v>
      </c>
      <c r="G797" s="1" t="s">
        <v>18</v>
      </c>
      <c r="H797" s="1" t="s">
        <v>19</v>
      </c>
      <c r="I797" s="1" t="s">
        <v>20</v>
      </c>
      <c r="J797" s="1" t="s">
        <v>3020</v>
      </c>
      <c r="K797" s="1" t="s">
        <v>22</v>
      </c>
      <c r="L797" s="1" t="str">
        <f>HYPERLINK("https://files.afu.se/Downloads/Transcripts/0%20-%20Government/USA%20-%20NASA%20Astrobiology/2013 07 04 - NASA Astrobiology - AbGradCon 2013 - Day 3 - Lively Lie_5TZ7JKwKzMo - transcript (automated).pdf","Transcript Link")</f>
        <v>Transcript Link</v>
      </c>
      <c r="M797" s="2" t="str">
        <f>HYPERLINK("https://files.afu.se/Downloads/Transcripts/0%20-%20Government/USA%20-%20NASA%20Astrobiology/2013 07 04 - NASA Astrobiology - AbGradCon 2013 - Day 3 - Lively Lie_5TZ7JKwKzMo - transcript (automated).pdf","Transcript Link")</f>
        <v>Transcript Link</v>
      </c>
    </row>
    <row r="798" ht="195" spans="1:13">
      <c r="A798" s="1" t="s">
        <v>3016</v>
      </c>
      <c r="B798" s="1" t="s">
        <v>13</v>
      </c>
      <c r="C798" s="4" t="s">
        <v>3021</v>
      </c>
      <c r="D798" s="1" t="s">
        <v>3022</v>
      </c>
      <c r="E798" s="1" t="s">
        <v>3023</v>
      </c>
      <c r="F798" s="4" t="s">
        <v>17</v>
      </c>
      <c r="G798" s="1" t="s">
        <v>18</v>
      </c>
      <c r="H798" s="1" t="s">
        <v>19</v>
      </c>
      <c r="I798" s="1" t="s">
        <v>20</v>
      </c>
      <c r="J798" s="1" t="s">
        <v>3024</v>
      </c>
      <c r="K798" s="1" t="s">
        <v>22</v>
      </c>
      <c r="L798" s="1" t="str">
        <f>HYPERLINK("https://files.afu.se/Downloads/Transcripts/0%20-%20Government/USA%20-%20NASA%20Astrobiology/2013 07 04 - NASA Astrobiology - AbGradCon 2013 - Day 3 - Brande Jones_BIqkUo4y5-E - transcript (automated).pdf","Transcript Link")</f>
        <v>Transcript Link</v>
      </c>
      <c r="M798" s="2" t="str">
        <f>HYPERLINK("https://files.afu.se/Downloads/Transcripts/0%20-%20Government/USA%20-%20NASA%20Astrobiology/2013 07 04 - NASA Astrobiology - AbGradCon 2013 - Day 3 - Brande Jones_BIqkUo4y5-E - transcript (automated).pdf","Transcript Link")</f>
        <v>Transcript Link</v>
      </c>
    </row>
    <row r="799" ht="195" spans="1:13">
      <c r="A799" s="1" t="s">
        <v>3016</v>
      </c>
      <c r="B799" s="1" t="s">
        <v>13</v>
      </c>
      <c r="C799" s="4" t="s">
        <v>3025</v>
      </c>
      <c r="D799" s="1" t="s">
        <v>3026</v>
      </c>
      <c r="E799" s="1" t="s">
        <v>3027</v>
      </c>
      <c r="F799" s="4" t="s">
        <v>17</v>
      </c>
      <c r="G799" s="1" t="s">
        <v>18</v>
      </c>
      <c r="H799" s="1" t="s">
        <v>19</v>
      </c>
      <c r="I799" s="1" t="s">
        <v>20</v>
      </c>
      <c r="J799" s="1" t="s">
        <v>3028</v>
      </c>
      <c r="K799" s="1" t="s">
        <v>22</v>
      </c>
      <c r="L799" s="1" t="str">
        <f>HYPERLINK("https://files.afu.se/Downloads/Transcripts/0%20-%20Government/USA%20-%20NASA%20Astrobiology/2013 07 04 - NASA Astrobiology - AbGradCon 2013 - Day 3 - Isabelle Raymond_F5xEGy8h6JI - transcript (automated).pdf","Transcript Link")</f>
        <v>Transcript Link</v>
      </c>
      <c r="M799" s="2" t="str">
        <f>HYPERLINK("https://files.afu.se/Downloads/Transcripts/0%20-%20Government/USA%20-%20NASA%20Astrobiology/2013 07 04 - NASA Astrobiology - AbGradCon 2013 - Day 3 - Isabelle Raymond_F5xEGy8h6JI - transcript (automated).pdf","Transcript Link")</f>
        <v>Transcript Link</v>
      </c>
    </row>
    <row r="800" ht="195" spans="1:13">
      <c r="A800" s="1" t="s">
        <v>3016</v>
      </c>
      <c r="B800" s="1" t="s">
        <v>13</v>
      </c>
      <c r="C800" s="4" t="s">
        <v>3029</v>
      </c>
      <c r="D800" s="1" t="s">
        <v>3030</v>
      </c>
      <c r="E800" s="1" t="s">
        <v>3031</v>
      </c>
      <c r="F800" s="4" t="s">
        <v>17</v>
      </c>
      <c r="G800" s="1" t="s">
        <v>18</v>
      </c>
      <c r="H800" s="1" t="s">
        <v>19</v>
      </c>
      <c r="I800" s="1" t="s">
        <v>20</v>
      </c>
      <c r="J800" s="1" t="s">
        <v>3032</v>
      </c>
      <c r="K800" s="1" t="s">
        <v>22</v>
      </c>
      <c r="L800" s="1" t="str">
        <f>HYPERLINK("https://files.afu.se/Downloads/Transcripts/0%20-%20Government/USA%20-%20NASA%20Astrobiology/2013 07 04 - NASA Astrobiology - AbGradCon 2013 - Day 3 - Brian Cafferty_RkDIO3E9gO0 - transcript (automated).pdf","Transcript Link")</f>
        <v>Transcript Link</v>
      </c>
      <c r="M800" s="2" t="str">
        <f>HYPERLINK("https://files.afu.se/Downloads/Transcripts/0%20-%20Government/USA%20-%20NASA%20Astrobiology/2013 07 04 - NASA Astrobiology - AbGradCon 2013 - Day 3 - Brian Cafferty_RkDIO3E9gO0 - transcript (automated).pdf","Transcript Link")</f>
        <v>Transcript Link</v>
      </c>
    </row>
    <row r="801" ht="195" spans="1:13">
      <c r="A801" s="1" t="s">
        <v>3016</v>
      </c>
      <c r="B801" s="1" t="s">
        <v>13</v>
      </c>
      <c r="C801" s="4" t="s">
        <v>3033</v>
      </c>
      <c r="D801" s="1" t="s">
        <v>3034</v>
      </c>
      <c r="E801" s="1" t="s">
        <v>3035</v>
      </c>
      <c r="F801" s="4" t="s">
        <v>17</v>
      </c>
      <c r="G801" s="1" t="s">
        <v>18</v>
      </c>
      <c r="H801" s="1" t="s">
        <v>19</v>
      </c>
      <c r="I801" s="1" t="s">
        <v>20</v>
      </c>
      <c r="J801" s="1" t="s">
        <v>3036</v>
      </c>
      <c r="K801" s="1" t="s">
        <v>22</v>
      </c>
      <c r="L801" s="1" t="str">
        <f>HYPERLINK("https://files.afu.se/Downloads/Transcripts/0%20-%20Government/USA%20-%20NASA%20Astrobiology/2013 07 04 - NASA Astrobiology - AbGradCon 2013 - Day 3 - Danielle Simkus_SMFjAMY67VA - transcript (automated).pdf","Transcript Link")</f>
        <v>Transcript Link</v>
      </c>
      <c r="M801" s="2" t="str">
        <f>HYPERLINK("https://files.afu.se/Downloads/Transcripts/0%20-%20Government/USA%20-%20NASA%20Astrobiology/2013 07 04 - NASA Astrobiology - AbGradCon 2013 - Day 3 - Danielle Simkus_SMFjAMY67VA - transcript (automated).pdf","Transcript Link")</f>
        <v>Transcript Link</v>
      </c>
    </row>
    <row r="802" ht="195" spans="1:13">
      <c r="A802" s="1" t="s">
        <v>3016</v>
      </c>
      <c r="B802" s="1" t="s">
        <v>13</v>
      </c>
      <c r="C802" s="4" t="s">
        <v>3037</v>
      </c>
      <c r="D802" s="1" t="s">
        <v>3038</v>
      </c>
      <c r="E802" s="1" t="s">
        <v>3039</v>
      </c>
      <c r="F802" s="4" t="s">
        <v>17</v>
      </c>
      <c r="G802" s="1" t="s">
        <v>18</v>
      </c>
      <c r="H802" s="1" t="s">
        <v>19</v>
      </c>
      <c r="I802" s="1" t="s">
        <v>20</v>
      </c>
      <c r="J802" s="1" t="s">
        <v>3040</v>
      </c>
      <c r="K802" s="1" t="s">
        <v>22</v>
      </c>
      <c r="L802" s="1" t="str">
        <f>HYPERLINK("https://files.afu.se/Downloads/Transcripts/0%20-%20Government/USA%20-%20NASA%20Astrobiology/2013 07 04 - NASA Astrobiology - AbGradCon 2013 - Day 3 - Kristin Coari_TF04hlktQp0 - transcript (automated).pdf","Transcript Link")</f>
        <v>Transcript Link</v>
      </c>
      <c r="M802" s="2" t="str">
        <f>HYPERLINK("https://files.afu.se/Downloads/Transcripts/0%20-%20Government/USA%20-%20NASA%20Astrobiology/2013 07 04 - NASA Astrobiology - AbGradCon 2013 - Day 3 - Kristin Coari_TF04hlktQp0 - transcript (automated).pdf","Transcript Link")</f>
        <v>Transcript Link</v>
      </c>
    </row>
    <row r="803" ht="195" spans="1:13">
      <c r="A803" s="1" t="s">
        <v>3016</v>
      </c>
      <c r="B803" s="1" t="s">
        <v>13</v>
      </c>
      <c r="C803" s="4" t="s">
        <v>3041</v>
      </c>
      <c r="D803" s="1" t="s">
        <v>3042</v>
      </c>
      <c r="E803" s="1" t="s">
        <v>3043</v>
      </c>
      <c r="F803" s="4" t="s">
        <v>17</v>
      </c>
      <c r="G803" s="1" t="s">
        <v>18</v>
      </c>
      <c r="H803" s="1" t="s">
        <v>19</v>
      </c>
      <c r="I803" s="1" t="s">
        <v>20</v>
      </c>
      <c r="J803" s="1" t="s">
        <v>3044</v>
      </c>
      <c r="K803" s="1" t="s">
        <v>22</v>
      </c>
      <c r="L803" s="1" t="str">
        <f>HYPERLINK("https://files.afu.se/Downloads/Transcripts/0%20-%20Government/USA%20-%20NASA%20Astrobiology/2013 07 04 - NASA Astrobiology - AbGradCon 2013 - Day 3 - Lucy Stewart__aXy1Xm-iDc - transcript (automated).pdf","Transcript Link")</f>
        <v>Transcript Link</v>
      </c>
      <c r="M803" s="2" t="str">
        <f>HYPERLINK("https://files.afu.se/Downloads/Transcripts/0%20-%20Government/USA%20-%20NASA%20Astrobiology/2013 07 04 - NASA Astrobiology - AbGradCon 2013 - Day 3 - Lucy Stewart__aXy1Xm-iDc - transcript (automated).pdf","Transcript Link")</f>
        <v>Transcript Link</v>
      </c>
    </row>
    <row r="804" ht="195" spans="1:13">
      <c r="A804" s="1" t="s">
        <v>3016</v>
      </c>
      <c r="B804" s="1" t="s">
        <v>13</v>
      </c>
      <c r="C804" s="4" t="s">
        <v>3045</v>
      </c>
      <c r="D804" s="1" t="s">
        <v>3046</v>
      </c>
      <c r="E804" s="1" t="s">
        <v>3047</v>
      </c>
      <c r="F804" s="4" t="s">
        <v>17</v>
      </c>
      <c r="G804" s="1" t="s">
        <v>18</v>
      </c>
      <c r="H804" s="1" t="s">
        <v>19</v>
      </c>
      <c r="I804" s="1" t="s">
        <v>20</v>
      </c>
      <c r="J804" s="1" t="s">
        <v>3048</v>
      </c>
      <c r="K804" s="1" t="s">
        <v>22</v>
      </c>
      <c r="L804" s="1" t="str">
        <f>HYPERLINK("https://files.afu.se/Downloads/Transcripts/0%20-%20Government/USA%20-%20NASA%20Astrobiology/2013 07 04 - NASA Astrobiology - AbGradCon 2013 - Day 3 - Carlos Mariscal_gQWjb7LVcLU - transcript (automated).pdf","Transcript Link")</f>
        <v>Transcript Link</v>
      </c>
      <c r="M804" s="2" t="str">
        <f>HYPERLINK("https://files.afu.se/Downloads/Transcripts/0%20-%20Government/USA%20-%20NASA%20Astrobiology/2013 07 04 - NASA Astrobiology - AbGradCon 2013 - Day 3 - Carlos Mariscal_gQWjb7LVcLU - transcript (automated).pdf","Transcript Link")</f>
        <v>Transcript Link</v>
      </c>
    </row>
    <row r="805" ht="195" spans="1:13">
      <c r="A805" s="1" t="s">
        <v>3016</v>
      </c>
      <c r="B805" s="1" t="s">
        <v>13</v>
      </c>
      <c r="C805" s="4" t="s">
        <v>3049</v>
      </c>
      <c r="D805" s="1" t="s">
        <v>3050</v>
      </c>
      <c r="E805" s="1" t="s">
        <v>3051</v>
      </c>
      <c r="F805" s="4" t="s">
        <v>17</v>
      </c>
      <c r="G805" s="1" t="s">
        <v>18</v>
      </c>
      <c r="H805" s="1" t="s">
        <v>19</v>
      </c>
      <c r="I805" s="1" t="s">
        <v>20</v>
      </c>
      <c r="J805" s="1" t="s">
        <v>3052</v>
      </c>
      <c r="K805" s="1" t="s">
        <v>22</v>
      </c>
      <c r="L805" s="1" t="str">
        <f>HYPERLINK("https://files.afu.se/Downloads/Transcripts/0%20-%20Government/USA%20-%20NASA%20Astrobiology/2013 07 04 - NASA Astrobiology - AbGradCon 2013 - Day 3 - Kinnari Matheson_oSzUUSR2EEw - transcript (automated).pdf","Transcript Link")</f>
        <v>Transcript Link</v>
      </c>
      <c r="M805" s="2" t="str">
        <f>HYPERLINK("https://files.afu.se/Downloads/Transcripts/0%20-%20Government/USA%20-%20NASA%20Astrobiology/2013 07 04 - NASA Astrobiology - AbGradCon 2013 - Day 3 - Kinnari Matheson_oSzUUSR2EEw - transcript (automated).pdf","Transcript Link")</f>
        <v>Transcript Link</v>
      </c>
    </row>
    <row r="806" ht="195" spans="1:13">
      <c r="A806" s="1" t="s">
        <v>3016</v>
      </c>
      <c r="B806" s="1" t="s">
        <v>13</v>
      </c>
      <c r="C806" s="4" t="s">
        <v>3053</v>
      </c>
      <c r="D806" s="1" t="s">
        <v>3054</v>
      </c>
      <c r="E806" s="1" t="s">
        <v>3055</v>
      </c>
      <c r="F806" s="4" t="s">
        <v>17</v>
      </c>
      <c r="G806" s="1" t="s">
        <v>18</v>
      </c>
      <c r="H806" s="1" t="s">
        <v>19</v>
      </c>
      <c r="I806" s="1" t="s">
        <v>20</v>
      </c>
      <c r="J806" s="1" t="s">
        <v>3056</v>
      </c>
      <c r="K806" s="1" t="s">
        <v>22</v>
      </c>
      <c r="L806" s="1" t="str">
        <f>HYPERLINK("https://files.afu.se/Downloads/Transcripts/0%20-%20Government/USA%20-%20NASA%20Astrobiology/2013 07 04 - NASA Astrobiology - AbGradCon 2013 - Day 3 - Jackie Goordial_trftHxDONnM - transcript (automated).pdf","Transcript Link")</f>
        <v>Transcript Link</v>
      </c>
      <c r="M806" s="2" t="str">
        <f>HYPERLINK("https://files.afu.se/Downloads/Transcripts/0%20-%20Government/USA%20-%20NASA%20Astrobiology/2013 07 04 - NASA Astrobiology - AbGradCon 2013 - Day 3 - Jackie Goordial_trftHxDONnM - transcript (automated).pdf","Transcript Link")</f>
        <v>Transcript Link</v>
      </c>
    </row>
    <row r="807" ht="195" spans="1:13">
      <c r="A807" s="1" t="s">
        <v>3016</v>
      </c>
      <c r="B807" s="1" t="s">
        <v>13</v>
      </c>
      <c r="C807" s="4" t="s">
        <v>3057</v>
      </c>
      <c r="D807" s="1" t="s">
        <v>3058</v>
      </c>
      <c r="E807" s="1" t="s">
        <v>3059</v>
      </c>
      <c r="F807" s="4" t="s">
        <v>17</v>
      </c>
      <c r="G807" s="1" t="s">
        <v>18</v>
      </c>
      <c r="H807" s="1" t="s">
        <v>19</v>
      </c>
      <c r="I807" s="1" t="s">
        <v>20</v>
      </c>
      <c r="J807" s="1" t="s">
        <v>3060</v>
      </c>
      <c r="K807" s="1" t="s">
        <v>22</v>
      </c>
      <c r="L807" s="1" t="str">
        <f>HYPERLINK("https://files.afu.se/Downloads/Transcripts/0%20-%20Government/USA%20-%20NASA%20Astrobiology/2013 07 04 - NASA Astrobiology - AbGradCon 2013 - Day 3 - Ryan James_0O9Sa8af-As - transcript (automated).pdf","Transcript Link")</f>
        <v>Transcript Link</v>
      </c>
      <c r="M807" s="2" t="str">
        <f>HYPERLINK("https://files.afu.se/Downloads/Transcripts/0%20-%20Government/USA%20-%20NASA%20Astrobiology/2013 07 04 - NASA Astrobiology - AbGradCon 2013 - Day 3 - Ryan James_0O9Sa8af-As - transcript (automated).pdf","Transcript Link")</f>
        <v>Transcript Link</v>
      </c>
    </row>
    <row r="808" ht="195" spans="1:13">
      <c r="A808" s="1" t="s">
        <v>3016</v>
      </c>
      <c r="B808" s="1" t="s">
        <v>13</v>
      </c>
      <c r="C808" s="4" t="s">
        <v>3061</v>
      </c>
      <c r="D808" s="1" t="s">
        <v>3062</v>
      </c>
      <c r="E808" s="1" t="s">
        <v>3063</v>
      </c>
      <c r="F808" s="4" t="s">
        <v>17</v>
      </c>
      <c r="G808" s="1" t="s">
        <v>18</v>
      </c>
      <c r="H808" s="1" t="s">
        <v>19</v>
      </c>
      <c r="I808" s="1" t="s">
        <v>20</v>
      </c>
      <c r="J808" s="1" t="s">
        <v>3064</v>
      </c>
      <c r="K808" s="1" t="s">
        <v>22</v>
      </c>
      <c r="L808" s="1" t="str">
        <f>HYPERLINK("https://files.afu.se/Downloads/Transcripts/0%20-%20Government/USA%20-%20NASA%20Astrobiology/2013 07 04 - NASA Astrobiology - AbGradCon 2013 - Day 3 - Samantha Waters_51Y5XnxuOW4 - transcript (automated).pdf","Transcript Link")</f>
        <v>Transcript Link</v>
      </c>
      <c r="M808" s="2" t="str">
        <f>HYPERLINK("https://files.afu.se/Downloads/Transcripts/0%20-%20Government/USA%20-%20NASA%20Astrobiology/2013 07 04 - NASA Astrobiology - AbGradCon 2013 - Day 3 - Samantha Waters_51Y5XnxuOW4 - transcript (automated).pdf","Transcript Link")</f>
        <v>Transcript Link</v>
      </c>
    </row>
    <row r="809" ht="195" spans="1:13">
      <c r="A809" s="1" t="s">
        <v>3016</v>
      </c>
      <c r="B809" s="1" t="s">
        <v>13</v>
      </c>
      <c r="C809" s="4" t="s">
        <v>3065</v>
      </c>
      <c r="D809" s="1" t="s">
        <v>3066</v>
      </c>
      <c r="E809" s="1" t="s">
        <v>3067</v>
      </c>
      <c r="F809" s="4" t="s">
        <v>17</v>
      </c>
      <c r="G809" s="1" t="s">
        <v>18</v>
      </c>
      <c r="H809" s="1" t="s">
        <v>19</v>
      </c>
      <c r="I809" s="1" t="s">
        <v>20</v>
      </c>
      <c r="J809" s="1" t="s">
        <v>3068</v>
      </c>
      <c r="K809" s="1" t="s">
        <v>22</v>
      </c>
      <c r="L809" s="1" t="str">
        <f>HYPERLINK("https://files.afu.se/Downloads/Transcripts/0%20-%20Government/USA%20-%20NASA%20Astrobiology/2013 07 04 - NASA Astrobiology - AbGradCon 2013 - Day 3 - Warm up  Tim Lenz_5vajW_Y8vkc - transcript (automated).pdf","Transcript Link")</f>
        <v>Transcript Link</v>
      </c>
      <c r="M809" s="2" t="str">
        <f>HYPERLINK("https://files.afu.se/Downloads/Transcripts/0%20-%20Government/USA%20-%20NASA%20Astrobiology/2013 07 04 - NASA Astrobiology - AbGradCon 2013 - Day 3 - Warm up  Tim Lenz_5vajW_Y8vkc - transcript (automated).pdf","Transcript Link")</f>
        <v>Transcript Link</v>
      </c>
    </row>
    <row r="810" ht="195" spans="1:13">
      <c r="A810" s="1" t="s">
        <v>3016</v>
      </c>
      <c r="B810" s="1" t="s">
        <v>13</v>
      </c>
      <c r="C810" s="4" t="s">
        <v>3069</v>
      </c>
      <c r="D810" s="1" t="s">
        <v>3070</v>
      </c>
      <c r="E810" s="1" t="s">
        <v>3071</v>
      </c>
      <c r="F810" s="4" t="s">
        <v>17</v>
      </c>
      <c r="G810" s="1" t="s">
        <v>18</v>
      </c>
      <c r="H810" s="1" t="s">
        <v>19</v>
      </c>
      <c r="I810" s="1" t="s">
        <v>20</v>
      </c>
      <c r="J810" s="1" t="s">
        <v>3072</v>
      </c>
      <c r="K810" s="1" t="s">
        <v>22</v>
      </c>
      <c r="L810" s="1" t="str">
        <f>HYPERLINK("https://files.afu.se/Downloads/Transcripts/0%20-%20Government/USA%20-%20NASA%20Astrobiology/2013 07 04 - NASA Astrobiology - AbGradCon 2013 - Day 3 - Warm up  Jen Ronholm_RF-rgiRWKHo - transcript (automated).pdf","Transcript Link")</f>
        <v>Transcript Link</v>
      </c>
      <c r="M810" s="2" t="str">
        <f>HYPERLINK("https://files.afu.se/Downloads/Transcripts/0%20-%20Government/USA%20-%20NASA%20Astrobiology/2013 07 04 - NASA Astrobiology - AbGradCon 2013 - Day 3 - Warm up  Jen Ronholm_RF-rgiRWKHo - transcript (automated).pdf","Transcript Link")</f>
        <v>Transcript Link</v>
      </c>
    </row>
    <row r="811" ht="195" spans="1:13">
      <c r="A811" s="1" t="s">
        <v>3016</v>
      </c>
      <c r="B811" s="1" t="s">
        <v>13</v>
      </c>
      <c r="C811" s="4" t="s">
        <v>3073</v>
      </c>
      <c r="D811" s="1" t="s">
        <v>3074</v>
      </c>
      <c r="E811" s="1" t="s">
        <v>3075</v>
      </c>
      <c r="F811" s="4" t="s">
        <v>17</v>
      </c>
      <c r="G811" s="1" t="s">
        <v>18</v>
      </c>
      <c r="H811" s="1" t="s">
        <v>19</v>
      </c>
      <c r="I811" s="1" t="s">
        <v>20</v>
      </c>
      <c r="J811" s="1" t="s">
        <v>3076</v>
      </c>
      <c r="K811" s="1" t="s">
        <v>22</v>
      </c>
      <c r="L811" s="1" t="str">
        <f>HYPERLINK("https://files.afu.se/Downloads/Transcripts/0%20-%20Government/USA%20-%20NASA%20Astrobiology/2013 07 04 - NASA Astrobiology - AbGradCon 2013 - Day 3 - Rebecca Mickol_lSybgZt6U5g - transcript (automated).pdf","Transcript Link")</f>
        <v>Transcript Link</v>
      </c>
      <c r="M811" s="2" t="str">
        <f>HYPERLINK("https://files.afu.se/Downloads/Transcripts/0%20-%20Government/USA%20-%20NASA%20Astrobiology/2013 07 04 - NASA Astrobiology - AbGradCon 2013 - Day 3 - Rebecca Mickol_lSybgZt6U5g - transcript (automated).pdf","Transcript Link")</f>
        <v>Transcript Link</v>
      </c>
    </row>
    <row r="812" ht="195" spans="1:13">
      <c r="A812" s="1" t="s">
        <v>3016</v>
      </c>
      <c r="B812" s="1" t="s">
        <v>13</v>
      </c>
      <c r="C812" s="4" t="s">
        <v>3077</v>
      </c>
      <c r="D812" s="1" t="s">
        <v>3078</v>
      </c>
      <c r="E812" s="1" t="s">
        <v>3079</v>
      </c>
      <c r="F812" s="4" t="s">
        <v>17</v>
      </c>
      <c r="G812" s="1" t="s">
        <v>18</v>
      </c>
      <c r="H812" s="1" t="s">
        <v>19</v>
      </c>
      <c r="I812" s="1" t="s">
        <v>20</v>
      </c>
      <c r="J812" s="1" t="s">
        <v>3080</v>
      </c>
      <c r="K812" s="1" t="s">
        <v>22</v>
      </c>
      <c r="L812" s="1" t="str">
        <f>HYPERLINK("https://files.afu.se/Downloads/Transcripts/0%20-%20Government/USA%20-%20NASA%20Astrobiology/2013 07 04 - NASA Astrobiology - AbGradCon 2013 - Day 3 - Tim Lenz_tFrQ84eKm8E - transcript (automated).pdf","Transcript Link")</f>
        <v>Transcript Link</v>
      </c>
      <c r="M812" s="2" t="str">
        <f>HYPERLINK("https://files.afu.se/Downloads/Transcripts/0%20-%20Government/USA%20-%20NASA%20Astrobiology/2013 07 04 - NASA Astrobiology - AbGradCon 2013 - Day 3 - Tim Lenz_tFrQ84eKm8E - transcript (automated).pdf","Transcript Link")</f>
        <v>Transcript Link</v>
      </c>
    </row>
    <row r="813" ht="195" spans="1:13">
      <c r="A813" s="1" t="s">
        <v>3016</v>
      </c>
      <c r="B813" s="1" t="s">
        <v>13</v>
      </c>
      <c r="C813" s="4" t="s">
        <v>3081</v>
      </c>
      <c r="D813" s="1" t="s">
        <v>3082</v>
      </c>
      <c r="E813" s="1" t="s">
        <v>3083</v>
      </c>
      <c r="F813" s="4" t="s">
        <v>17</v>
      </c>
      <c r="G813" s="1" t="s">
        <v>18</v>
      </c>
      <c r="H813" s="1" t="s">
        <v>19</v>
      </c>
      <c r="I813" s="1" t="s">
        <v>20</v>
      </c>
      <c r="J813" s="1" t="s">
        <v>3084</v>
      </c>
      <c r="K813" s="1" t="s">
        <v>22</v>
      </c>
      <c r="L813" s="1" t="str">
        <f>HYPERLINK("https://files.afu.se/Downloads/Transcripts/0%20-%20Government/USA%20-%20NASA%20Astrobiology/2013 07 04 - NASA Astrobiology - AbGradCon 2013 - Day 3 - Thomson Fisher_yc-Zv4oT1_I - transcript (automated).pdf","Transcript Link")</f>
        <v>Transcript Link</v>
      </c>
      <c r="M813" s="2" t="str">
        <f>HYPERLINK("https://files.afu.se/Downloads/Transcripts/0%20-%20Government/USA%20-%20NASA%20Astrobiology/2013 07 04 - NASA Astrobiology - AbGradCon 2013 - Day 3 - Thomson Fisher_yc-Zv4oT1_I - transcript (automated).pdf","Transcript Link")</f>
        <v>Transcript Link</v>
      </c>
    </row>
    <row r="814" ht="195" spans="1:13">
      <c r="A814" s="1" t="s">
        <v>3085</v>
      </c>
      <c r="B814" s="1" t="s">
        <v>13</v>
      </c>
      <c r="C814" s="4" t="s">
        <v>3086</v>
      </c>
      <c r="D814" s="1" t="s">
        <v>3087</v>
      </c>
      <c r="E814" s="1" t="s">
        <v>3088</v>
      </c>
      <c r="F814" s="4" t="s">
        <v>17</v>
      </c>
      <c r="G814" s="1" t="s">
        <v>18</v>
      </c>
      <c r="H814" s="1" t="s">
        <v>19</v>
      </c>
      <c r="I814" s="1" t="s">
        <v>20</v>
      </c>
      <c r="J814" s="1" t="s">
        <v>3089</v>
      </c>
      <c r="K814" s="1" t="s">
        <v>22</v>
      </c>
      <c r="L814" s="1" t="str">
        <f>HYPERLINK("https://files.afu.se/Downloads/Transcripts/0%20-%20Government/USA%20-%20NASA%20Astrobiology/2013 07 03 - NASA Astrobiology - AbGradCon 2013 - Day 2 - Eric Parker_uqxQoYpi69w - transcript (automated).pdf","Transcript Link")</f>
        <v>Transcript Link</v>
      </c>
      <c r="M814" s="2" t="str">
        <f>HYPERLINK("https://files.afu.se/Downloads/Transcripts/0%20-%20Government/USA%20-%20NASA%20Astrobiology/2013 07 03 - NASA Astrobiology - AbGradCon 2013 - Day 2 - Eric Parker_uqxQoYpi69w - transcript (automated).pdf","Transcript Link")</f>
        <v>Transcript Link</v>
      </c>
    </row>
    <row r="815" ht="195" spans="1:13">
      <c r="A815" s="1" t="s">
        <v>3090</v>
      </c>
      <c r="B815" s="1" t="s">
        <v>13</v>
      </c>
      <c r="C815" s="4" t="s">
        <v>3091</v>
      </c>
      <c r="D815" s="1" t="s">
        <v>3092</v>
      </c>
      <c r="E815" s="1" t="s">
        <v>3093</v>
      </c>
      <c r="F815" s="4" t="s">
        <v>17</v>
      </c>
      <c r="G815" s="1" t="s">
        <v>18</v>
      </c>
      <c r="H815" s="1" t="s">
        <v>19</v>
      </c>
      <c r="I815" s="1" t="s">
        <v>20</v>
      </c>
      <c r="J815" s="1" t="s">
        <v>3094</v>
      </c>
      <c r="K815" s="1" t="s">
        <v>22</v>
      </c>
      <c r="L815" s="1" t="str">
        <f>HYPERLINK("https://files.afu.se/Downloads/Transcripts/0%20-%20Government/USA%20-%20NASA%20Astrobiology/2013 06 28 - NASA Astrobiology - AbGradCon 2013 - Day 2 - Lena Noack_9-ye1hG1-tM - transcript (automated).pdf","Transcript Link")</f>
        <v>Transcript Link</v>
      </c>
      <c r="M815" s="2" t="str">
        <f>HYPERLINK("https://files.afu.se/Downloads/Transcripts/0%20-%20Government/USA%20-%20NASA%20Astrobiology/2013 06 28 - NASA Astrobiology - AbGradCon 2013 - Day 2 - Lena Noack_9-ye1hG1-tM - transcript (automated).pdf","Transcript Link")</f>
        <v>Transcript Link</v>
      </c>
    </row>
    <row r="816" ht="195" spans="1:13">
      <c r="A816" s="1" t="s">
        <v>3090</v>
      </c>
      <c r="B816" s="1" t="s">
        <v>13</v>
      </c>
      <c r="C816" s="4" t="s">
        <v>3095</v>
      </c>
      <c r="D816" s="1" t="s">
        <v>3096</v>
      </c>
      <c r="E816" s="1" t="s">
        <v>3097</v>
      </c>
      <c r="F816" s="4" t="s">
        <v>17</v>
      </c>
      <c r="G816" s="1" t="s">
        <v>18</v>
      </c>
      <c r="H816" s="1" t="s">
        <v>19</v>
      </c>
      <c r="I816" s="1" t="s">
        <v>20</v>
      </c>
      <c r="J816" s="1" t="s">
        <v>3098</v>
      </c>
      <c r="K816" s="1" t="s">
        <v>22</v>
      </c>
      <c r="L816" s="1" t="str">
        <f>HYPERLINK("https://files.afu.se/Downloads/Transcripts/0%20-%20Government/USA%20-%20NASA%20Astrobiology/2013 06 28 - NASA Astrobiology - AbGradCon 2013 - Day 2 - Jessica Bowman_9W74e05PrQw - transcript (automated).pdf","Transcript Link")</f>
        <v>Transcript Link</v>
      </c>
      <c r="M816" s="2" t="str">
        <f>HYPERLINK("https://files.afu.se/Downloads/Transcripts/0%20-%20Government/USA%20-%20NASA%20Astrobiology/2013 06 28 - NASA Astrobiology - AbGradCon 2013 - Day 2 - Jessica Bowman_9W74e05PrQw - transcript (automated).pdf","Transcript Link")</f>
        <v>Transcript Link</v>
      </c>
    </row>
    <row r="817" ht="195" spans="1:13">
      <c r="A817" s="1" t="s">
        <v>3090</v>
      </c>
      <c r="B817" s="1" t="s">
        <v>13</v>
      </c>
      <c r="C817" s="4" t="s">
        <v>3099</v>
      </c>
      <c r="D817" s="1" t="s">
        <v>3100</v>
      </c>
      <c r="E817" s="1" t="s">
        <v>3101</v>
      </c>
      <c r="F817" s="4" t="s">
        <v>17</v>
      </c>
      <c r="G817" s="1" t="s">
        <v>18</v>
      </c>
      <c r="H817" s="1" t="s">
        <v>19</v>
      </c>
      <c r="I817" s="1" t="s">
        <v>20</v>
      </c>
      <c r="J817" s="1" t="s">
        <v>3102</v>
      </c>
      <c r="K817" s="1" t="s">
        <v>22</v>
      </c>
      <c r="L817" s="1" t="str">
        <f>HYPERLINK("https://files.afu.se/Downloads/Transcripts/0%20-%20Government/USA%20-%20NASA%20Astrobiology/2013 06 28 - NASA Astrobiology - AbGradCon 2013 - Day 2 - Sally Potter McIntyre_AocEAews8XI - transcript (automated).pdf","Transcript Link")</f>
        <v>Transcript Link</v>
      </c>
      <c r="M817" s="2" t="str">
        <f>HYPERLINK("https://files.afu.se/Downloads/Transcripts/0%20-%20Government/USA%20-%20NASA%20Astrobiology/2013 06 28 - NASA Astrobiology - AbGradCon 2013 - Day 2 - Sally Potter McIntyre_AocEAews8XI - transcript (automated).pdf","Transcript Link")</f>
        <v>Transcript Link</v>
      </c>
    </row>
    <row r="818" ht="195" spans="1:13">
      <c r="A818" s="1" t="s">
        <v>3090</v>
      </c>
      <c r="B818" s="1" t="s">
        <v>13</v>
      </c>
      <c r="C818" s="4" t="s">
        <v>3103</v>
      </c>
      <c r="D818" s="1" t="s">
        <v>3104</v>
      </c>
      <c r="E818" s="1" t="s">
        <v>3105</v>
      </c>
      <c r="F818" s="4" t="s">
        <v>17</v>
      </c>
      <c r="G818" s="1" t="s">
        <v>18</v>
      </c>
      <c r="H818" s="1" t="s">
        <v>19</v>
      </c>
      <c r="I818" s="1" t="s">
        <v>20</v>
      </c>
      <c r="J818" s="1" t="s">
        <v>3106</v>
      </c>
      <c r="K818" s="1" t="s">
        <v>22</v>
      </c>
      <c r="L818" s="1" t="str">
        <f>HYPERLINK("https://files.afu.se/Downloads/Transcripts/0%20-%20Government/USA%20-%20NASA%20Astrobiology/2013 06 28 - NASA Astrobiology - AbGradCon 2013 - Day 2 - Cindy Elbaz_D_URqsXO3wk - transcript (automated).pdf","Transcript Link")</f>
        <v>Transcript Link</v>
      </c>
      <c r="M818" s="2" t="str">
        <f>HYPERLINK("https://files.afu.se/Downloads/Transcripts/0%20-%20Government/USA%20-%20NASA%20Astrobiology/2013 06 28 - NASA Astrobiology - AbGradCon 2013 - Day 2 - Cindy Elbaz_D_URqsXO3wk - transcript (automated).pdf","Transcript Link")</f>
        <v>Transcript Link</v>
      </c>
    </row>
    <row r="819" ht="195" spans="1:13">
      <c r="A819" s="1" t="s">
        <v>3090</v>
      </c>
      <c r="B819" s="1" t="s">
        <v>13</v>
      </c>
      <c r="C819" s="4" t="s">
        <v>3107</v>
      </c>
      <c r="D819" s="1" t="s">
        <v>3108</v>
      </c>
      <c r="E819" s="1" t="s">
        <v>3109</v>
      </c>
      <c r="F819" s="4" t="s">
        <v>17</v>
      </c>
      <c r="G819" s="1" t="s">
        <v>18</v>
      </c>
      <c r="H819" s="1" t="s">
        <v>19</v>
      </c>
      <c r="I819" s="1" t="s">
        <v>20</v>
      </c>
      <c r="J819" s="1" t="s">
        <v>3110</v>
      </c>
      <c r="K819" s="1" t="s">
        <v>22</v>
      </c>
      <c r="L819" s="1" t="str">
        <f>HYPERLINK("https://files.afu.se/Downloads/Transcripts/0%20-%20Government/USA%20-%20NASA%20Astrobiology/2013 06 28 - NASA Astrobiology - AbGradCon 2013 - Day 2 - Bradley Burcar_FdzjqO8icHs - transcript (automated).pdf","Transcript Link")</f>
        <v>Transcript Link</v>
      </c>
      <c r="M819" s="2" t="str">
        <f>HYPERLINK("https://files.afu.se/Downloads/Transcripts/0%20-%20Government/USA%20-%20NASA%20Astrobiology/2013 06 28 - NASA Astrobiology - AbGradCon 2013 - Day 2 - Bradley Burcar_FdzjqO8icHs - transcript (automated).pdf","Transcript Link")</f>
        <v>Transcript Link</v>
      </c>
    </row>
    <row r="820" ht="195" spans="1:13">
      <c r="A820" s="1" t="s">
        <v>3090</v>
      </c>
      <c r="B820" s="1" t="s">
        <v>13</v>
      </c>
      <c r="C820" s="4" t="s">
        <v>3111</v>
      </c>
      <c r="D820" s="1" t="s">
        <v>3112</v>
      </c>
      <c r="E820" s="1" t="s">
        <v>3113</v>
      </c>
      <c r="F820" s="4" t="s">
        <v>17</v>
      </c>
      <c r="G820" s="1" t="s">
        <v>18</v>
      </c>
      <c r="H820" s="1" t="s">
        <v>19</v>
      </c>
      <c r="I820" s="1" t="s">
        <v>20</v>
      </c>
      <c r="J820" s="1" t="s">
        <v>3114</v>
      </c>
      <c r="K820" s="1" t="s">
        <v>22</v>
      </c>
      <c r="L820" s="1" t="str">
        <f>HYPERLINK("https://files.afu.se/Downloads/Transcripts/0%20-%20Government/USA%20-%20NASA%20Astrobiology/2013 06 28 - NASA Astrobiology - AbGradCon 2013 - Day 2 - Brandon Stackhouse_G-qo93oVXJM - transcript (automated).pdf","Transcript Link")</f>
        <v>Transcript Link</v>
      </c>
      <c r="M820" s="2" t="str">
        <f>HYPERLINK("https://files.afu.se/Downloads/Transcripts/0%20-%20Government/USA%20-%20NASA%20Astrobiology/2013 06 28 - NASA Astrobiology - AbGradCon 2013 - Day 2 - Brandon Stackhouse_G-qo93oVXJM - transcript (automated).pdf","Transcript Link")</f>
        <v>Transcript Link</v>
      </c>
    </row>
    <row r="821" ht="195" spans="1:13">
      <c r="A821" s="1" t="s">
        <v>3090</v>
      </c>
      <c r="B821" s="1" t="s">
        <v>13</v>
      </c>
      <c r="C821" s="4" t="s">
        <v>3115</v>
      </c>
      <c r="D821" s="1" t="s">
        <v>3116</v>
      </c>
      <c r="E821" s="1" t="s">
        <v>3117</v>
      </c>
      <c r="F821" s="4" t="s">
        <v>17</v>
      </c>
      <c r="G821" s="1" t="s">
        <v>18</v>
      </c>
      <c r="H821" s="1" t="s">
        <v>19</v>
      </c>
      <c r="I821" s="1" t="s">
        <v>20</v>
      </c>
      <c r="J821" s="1" t="s">
        <v>3118</v>
      </c>
      <c r="K821" s="1" t="s">
        <v>22</v>
      </c>
      <c r="L821" s="1" t="str">
        <f>HYPERLINK("https://files.afu.se/Downloads/Transcripts/0%20-%20Government/USA%20-%20NASA%20Astrobiology/2013 06 28 - NASA Astrobiology - AbGradCon 2013 - Day 2 - Gabriella March_I9FBPih0t0s - transcript (automated).pdf","Transcript Link")</f>
        <v>Transcript Link</v>
      </c>
      <c r="M821" s="2" t="str">
        <f>HYPERLINK("https://files.afu.se/Downloads/Transcripts/0%20-%20Government/USA%20-%20NASA%20Astrobiology/2013 06 28 - NASA Astrobiology - AbGradCon 2013 - Day 2 - Gabriella March_I9FBPih0t0s - transcript (automated).pdf","Transcript Link")</f>
        <v>Transcript Link</v>
      </c>
    </row>
    <row r="822" ht="195" spans="1:13">
      <c r="A822" s="1" t="s">
        <v>3090</v>
      </c>
      <c r="B822" s="1" t="s">
        <v>13</v>
      </c>
      <c r="C822" s="4" t="s">
        <v>3119</v>
      </c>
      <c r="D822" s="1" t="s">
        <v>3120</v>
      </c>
      <c r="E822" s="1" t="s">
        <v>3121</v>
      </c>
      <c r="F822" s="4" t="s">
        <v>17</v>
      </c>
      <c r="G822" s="1" t="s">
        <v>18</v>
      </c>
      <c r="H822" s="1" t="s">
        <v>19</v>
      </c>
      <c r="I822" s="1" t="s">
        <v>20</v>
      </c>
      <c r="J822" s="1" t="s">
        <v>3122</v>
      </c>
      <c r="K822" s="1" t="s">
        <v>22</v>
      </c>
      <c r="L822" s="1" t="str">
        <f>HYPERLINK("https://files.afu.se/Downloads/Transcripts/0%20-%20Government/USA%20-%20NASA%20Astrobiology/2013 06 28 - NASA Astrobiology - AbGradCon 2013 - Day 2 - Dennis Hoening_a1EClkQVO2E - transcript (automated).pdf","Transcript Link")</f>
        <v>Transcript Link</v>
      </c>
      <c r="M822" s="2" t="str">
        <f>HYPERLINK("https://files.afu.se/Downloads/Transcripts/0%20-%20Government/USA%20-%20NASA%20Astrobiology/2013 06 28 - NASA Astrobiology - AbGradCon 2013 - Day 2 - Dennis Hoening_a1EClkQVO2E - transcript (automated).pdf","Transcript Link")</f>
        <v>Transcript Link</v>
      </c>
    </row>
    <row r="823" ht="195" spans="1:13">
      <c r="A823" s="1" t="s">
        <v>3090</v>
      </c>
      <c r="B823" s="1" t="s">
        <v>13</v>
      </c>
      <c r="C823" s="4" t="s">
        <v>3123</v>
      </c>
      <c r="D823" s="1" t="s">
        <v>3124</v>
      </c>
      <c r="E823" s="1" t="s">
        <v>3125</v>
      </c>
      <c r="F823" s="4" t="s">
        <v>17</v>
      </c>
      <c r="G823" s="1" t="s">
        <v>18</v>
      </c>
      <c r="H823" s="1" t="s">
        <v>19</v>
      </c>
      <c r="I823" s="1" t="s">
        <v>20</v>
      </c>
      <c r="J823" s="1" t="s">
        <v>3126</v>
      </c>
      <c r="K823" s="1" t="s">
        <v>22</v>
      </c>
      <c r="L823" s="1" t="str">
        <f>HYPERLINK("https://files.afu.se/Downloads/Transcripts/0%20-%20Government/USA%20-%20NASA%20Astrobiology/2013 06 28 - NASA Astrobiology - AbGradCon 2013 - Day 2 - Jessica Stromberg_ehn1Hzj98H8 - transcript (automated).pdf","Transcript Link")</f>
        <v>Transcript Link</v>
      </c>
      <c r="M823" s="2" t="str">
        <f>HYPERLINK("https://files.afu.se/Downloads/Transcripts/0%20-%20Government/USA%20-%20NASA%20Astrobiology/2013 06 28 - NASA Astrobiology - AbGradCon 2013 - Day 2 - Jessica Stromberg_ehn1Hzj98H8 - transcript (automated).pdf","Transcript Link")</f>
        <v>Transcript Link</v>
      </c>
    </row>
    <row r="824" ht="195" spans="1:13">
      <c r="A824" s="1" t="s">
        <v>3090</v>
      </c>
      <c r="B824" s="1" t="s">
        <v>13</v>
      </c>
      <c r="C824" s="4" t="s">
        <v>3127</v>
      </c>
      <c r="D824" s="1" t="s">
        <v>3128</v>
      </c>
      <c r="E824" s="1" t="s">
        <v>3129</v>
      </c>
      <c r="F824" s="4" t="s">
        <v>17</v>
      </c>
      <c r="G824" s="1" t="s">
        <v>18</v>
      </c>
      <c r="H824" s="1" t="s">
        <v>19</v>
      </c>
      <c r="I824" s="1" t="s">
        <v>20</v>
      </c>
      <c r="J824" s="1" t="s">
        <v>3130</v>
      </c>
      <c r="K824" s="1" t="s">
        <v>22</v>
      </c>
      <c r="L824" s="1" t="str">
        <f>HYPERLINK("https://files.afu.se/Downloads/Transcripts/0%20-%20Government/USA%20-%20NASA%20Astrobiology/2013 06 28 - NASA Astrobiology - AbGradCon 2013 - Day 2 - Dirk Schumann_hDTBfAp1E4w - transcript (automated).pdf","Transcript Link")</f>
        <v>Transcript Link</v>
      </c>
      <c r="M824" s="2" t="str">
        <f>HYPERLINK("https://files.afu.se/Downloads/Transcripts/0%20-%20Government/USA%20-%20NASA%20Astrobiology/2013 06 28 - NASA Astrobiology - AbGradCon 2013 - Day 2 - Dirk Schumann_hDTBfAp1E4w - transcript (automated).pdf","Transcript Link")</f>
        <v>Transcript Link</v>
      </c>
    </row>
    <row r="825" ht="195" spans="1:13">
      <c r="A825" s="1" t="s">
        <v>3090</v>
      </c>
      <c r="B825" s="1" t="s">
        <v>13</v>
      </c>
      <c r="C825" s="4" t="s">
        <v>3131</v>
      </c>
      <c r="D825" s="1" t="s">
        <v>3132</v>
      </c>
      <c r="E825" s="1" t="s">
        <v>3133</v>
      </c>
      <c r="F825" s="4" t="s">
        <v>17</v>
      </c>
      <c r="G825" s="1" t="s">
        <v>18</v>
      </c>
      <c r="H825" s="1" t="s">
        <v>19</v>
      </c>
      <c r="I825" s="1" t="s">
        <v>20</v>
      </c>
      <c r="J825" s="1" t="s">
        <v>3134</v>
      </c>
      <c r="K825" s="1" t="s">
        <v>22</v>
      </c>
      <c r="L825" s="1" t="str">
        <f>HYPERLINK("https://files.afu.se/Downloads/Transcripts/0%20-%20Government/USA%20-%20NASA%20Astrobiology/2013 06 28 - NASA Astrobiology - AbGradCon 2013 - Day 2 - Jamie Brainard_neo018OswvE - transcript (automated).pdf","Transcript Link")</f>
        <v>Transcript Link</v>
      </c>
      <c r="M825" s="2" t="str">
        <f>HYPERLINK("https://files.afu.se/Downloads/Transcripts/0%20-%20Government/USA%20-%20NASA%20Astrobiology/2013 06 28 - NASA Astrobiology - AbGradCon 2013 - Day 2 - Jamie Brainard_neo018OswvE - transcript (automated).pdf","Transcript Link")</f>
        <v>Transcript Link</v>
      </c>
    </row>
    <row r="826" ht="195" spans="1:13">
      <c r="A826" s="1" t="s">
        <v>3090</v>
      </c>
      <c r="B826" s="1" t="s">
        <v>13</v>
      </c>
      <c r="C826" s="4" t="s">
        <v>3135</v>
      </c>
      <c r="D826" s="1" t="s">
        <v>3136</v>
      </c>
      <c r="E826" s="1" t="s">
        <v>3137</v>
      </c>
      <c r="F826" s="4" t="s">
        <v>17</v>
      </c>
      <c r="G826" s="1" t="s">
        <v>18</v>
      </c>
      <c r="H826" s="1" t="s">
        <v>19</v>
      </c>
      <c r="I826" s="1" t="s">
        <v>20</v>
      </c>
      <c r="J826" s="1" t="s">
        <v>3138</v>
      </c>
      <c r="K826" s="1" t="s">
        <v>22</v>
      </c>
      <c r="L826" s="1" t="str">
        <f>HYPERLINK("https://files.afu.se/Downloads/Transcripts/0%20-%20Government/USA%20-%20NASA%20Astrobiology/2013 06 28 - NASA Astrobiology - AbGradCon 2013 - Day 2 - Warm-up  Jessica Stromberg_poEfTAtDklE - transcript (automated).pdf","Transcript Link")</f>
        <v>Transcript Link</v>
      </c>
      <c r="M826" s="2" t="str">
        <f>HYPERLINK("https://files.afu.se/Downloads/Transcripts/0%20-%20Government/USA%20-%20NASA%20Astrobiology/2013 06 28 - NASA Astrobiology - AbGradCon 2013 - Day 2 - Warm-up  Jessica Stromberg_poEfTAtDklE - transcript (automated).pdf","Transcript Link")</f>
        <v>Transcript Link</v>
      </c>
    </row>
    <row r="827" ht="195" spans="1:13">
      <c r="A827" s="1" t="s">
        <v>3090</v>
      </c>
      <c r="B827" s="1" t="s">
        <v>13</v>
      </c>
      <c r="C827" s="4" t="s">
        <v>3139</v>
      </c>
      <c r="D827" s="1" t="s">
        <v>3140</v>
      </c>
      <c r="E827" s="1" t="s">
        <v>3141</v>
      </c>
      <c r="F827" s="4" t="s">
        <v>17</v>
      </c>
      <c r="G827" s="1" t="s">
        <v>18</v>
      </c>
      <c r="H827" s="1" t="s">
        <v>19</v>
      </c>
      <c r="I827" s="1" t="s">
        <v>20</v>
      </c>
      <c r="J827" s="1" t="s">
        <v>3142</v>
      </c>
      <c r="K827" s="1" t="s">
        <v>22</v>
      </c>
      <c r="L827" s="1" t="str">
        <f>HYPERLINK("https://files.afu.se/Downloads/Transcripts/0%20-%20Government/USA%20-%20NASA%20Astrobiology/2013 06 28 - NASA Astrobiology - AbGradCon 2013 - Day 2 - Brett McGuire_uHFcf7PK2lI - transcript (automated).pdf","Transcript Link")</f>
        <v>Transcript Link</v>
      </c>
      <c r="M827" s="2" t="str">
        <f>HYPERLINK("https://files.afu.se/Downloads/Transcripts/0%20-%20Government/USA%20-%20NASA%20Astrobiology/2013 06 28 - NASA Astrobiology - AbGradCon 2013 - Day 2 - Brett McGuire_uHFcf7PK2lI - transcript (automated).pdf","Transcript Link")</f>
        <v>Transcript Link</v>
      </c>
    </row>
    <row r="828" ht="195" spans="1:13">
      <c r="A828" s="1" t="s">
        <v>3090</v>
      </c>
      <c r="B828" s="1" t="s">
        <v>13</v>
      </c>
      <c r="C828" s="4" t="s">
        <v>3143</v>
      </c>
      <c r="D828" s="1" t="s">
        <v>3144</v>
      </c>
      <c r="E828" s="1" t="s">
        <v>3145</v>
      </c>
      <c r="F828" s="4" t="s">
        <v>17</v>
      </c>
      <c r="G828" s="1" t="s">
        <v>18</v>
      </c>
      <c r="H828" s="1" t="s">
        <v>19</v>
      </c>
      <c r="I828" s="1" t="s">
        <v>20</v>
      </c>
      <c r="J828" s="1" t="s">
        <v>3146</v>
      </c>
      <c r="K828" s="1" t="s">
        <v>22</v>
      </c>
      <c r="L828" s="1" t="str">
        <f>HYPERLINK("https://files.afu.se/Downloads/Transcripts/0%20-%20Government/USA%20-%20NASA%20Astrobiology/2013 06 28 - NASA Astrobiology - AbGradCon 2013 - Day 2 - Stephanie Olson_xfY66jiNpTI - transcript (automated).pdf","Transcript Link")</f>
        <v>Transcript Link</v>
      </c>
      <c r="M828" s="2" t="str">
        <f>HYPERLINK("https://files.afu.se/Downloads/Transcripts/0%20-%20Government/USA%20-%20NASA%20Astrobiology/2013 06 28 - NASA Astrobiology - AbGradCon 2013 - Day 2 - Stephanie Olson_xfY66jiNpTI - transcript (automated).pdf","Transcript Link")</f>
        <v>Transcript Link</v>
      </c>
    </row>
    <row r="829" ht="195" spans="1:13">
      <c r="A829" s="1" t="s">
        <v>3147</v>
      </c>
      <c r="B829" s="1" t="s">
        <v>13</v>
      </c>
      <c r="C829" s="4" t="s">
        <v>3148</v>
      </c>
      <c r="D829" s="1" t="s">
        <v>3149</v>
      </c>
      <c r="E829" s="1" t="s">
        <v>3150</v>
      </c>
      <c r="F829" s="4" t="s">
        <v>17</v>
      </c>
      <c r="G829" s="1" t="s">
        <v>18</v>
      </c>
      <c r="H829" s="1" t="s">
        <v>19</v>
      </c>
      <c r="I829" s="1" t="s">
        <v>20</v>
      </c>
      <c r="J829" s="1" t="s">
        <v>3151</v>
      </c>
      <c r="K829" s="1" t="s">
        <v>22</v>
      </c>
      <c r="L829" s="1" t="str">
        <f>HYPERLINK("https://files.afu.se/Downloads/Transcripts/0%20-%20Government/USA%20-%20NASA%20Astrobiology/2013 06 27 - NASA Astrobiology - AbGradCon 2013 - Day 1 - Warm-up Talk  Mike Chaffin_5HfURv5DXCc - transcript (automated).pdf","Transcript Link")</f>
        <v>Transcript Link</v>
      </c>
      <c r="M829" s="2" t="str">
        <f>HYPERLINK("https://files.afu.se/Downloads/Transcripts/0%20-%20Government/USA%20-%20NASA%20Astrobiology/2013 06 27 - NASA Astrobiology - AbGradCon 2013 - Day 1 - Warm-up Talk  Mike Chaffin_5HfURv5DXCc - transcript (automated).pdf","Transcript Link")</f>
        <v>Transcript Link</v>
      </c>
    </row>
    <row r="830" ht="195" spans="1:13">
      <c r="A830" s="1" t="s">
        <v>3147</v>
      </c>
      <c r="B830" s="1" t="s">
        <v>13</v>
      </c>
      <c r="C830" s="4" t="s">
        <v>3152</v>
      </c>
      <c r="D830" s="1" t="s">
        <v>3153</v>
      </c>
      <c r="E830" s="1" t="s">
        <v>3154</v>
      </c>
      <c r="F830" s="4" t="s">
        <v>17</v>
      </c>
      <c r="G830" s="1" t="s">
        <v>18</v>
      </c>
      <c r="H830" s="1" t="s">
        <v>19</v>
      </c>
      <c r="I830" s="1" t="s">
        <v>20</v>
      </c>
      <c r="J830" s="1" t="s">
        <v>3155</v>
      </c>
      <c r="K830" s="1" t="s">
        <v>22</v>
      </c>
      <c r="L830" s="1" t="str">
        <f>HYPERLINK("https://files.afu.se/Downloads/Transcripts/0%20-%20Government/USA%20-%20NASA%20Astrobiology/2013 06 27 - NASA Astrobiology - AbGradCon 2013 - Day 1 - Daniel Angerhausen_6rS8kXNOE0M - transcript (automated).pdf","Transcript Link")</f>
        <v>Transcript Link</v>
      </c>
      <c r="M830" s="2" t="str">
        <f>HYPERLINK("https://files.afu.se/Downloads/Transcripts/0%20-%20Government/USA%20-%20NASA%20Astrobiology/2013 06 27 - NASA Astrobiology - AbGradCon 2013 - Day 1 - Daniel Angerhausen_6rS8kXNOE0M - transcript (automated).pdf","Transcript Link")</f>
        <v>Transcript Link</v>
      </c>
    </row>
    <row r="831" ht="195" spans="1:13">
      <c r="A831" s="1" t="s">
        <v>3147</v>
      </c>
      <c r="B831" s="1" t="s">
        <v>13</v>
      </c>
      <c r="C831" s="4" t="s">
        <v>3156</v>
      </c>
      <c r="D831" s="1" t="s">
        <v>3157</v>
      </c>
      <c r="E831" s="1" t="s">
        <v>3158</v>
      </c>
      <c r="F831" s="4" t="s">
        <v>17</v>
      </c>
      <c r="G831" s="1" t="s">
        <v>18</v>
      </c>
      <c r="H831" s="1" t="s">
        <v>19</v>
      </c>
      <c r="I831" s="1" t="s">
        <v>20</v>
      </c>
      <c r="J831" s="1" t="s">
        <v>3159</v>
      </c>
      <c r="K831" s="1" t="s">
        <v>22</v>
      </c>
      <c r="L831" s="1" t="str">
        <f>HYPERLINK("https://files.afu.se/Downloads/Transcripts/0%20-%20Government/USA%20-%20NASA%20Astrobiology/2013 06 27 - NASA Astrobiology - AbGradCon 2013 - Day 1 - Career Panel Discussion_8xVUih8wz64 - transcript (automated).pdf","Transcript Link")</f>
        <v>Transcript Link</v>
      </c>
      <c r="M831" s="2" t="str">
        <f>HYPERLINK("https://files.afu.se/Downloads/Transcripts/0%20-%20Government/USA%20-%20NASA%20Astrobiology/2013 06 27 - NASA Astrobiology - AbGradCon 2013 - Day 1 - Career Panel Discussion_8xVUih8wz64 - transcript (automated).pdf","Transcript Link")</f>
        <v>Transcript Link</v>
      </c>
    </row>
    <row r="832" ht="195" spans="1:13">
      <c r="A832" s="1" t="s">
        <v>3147</v>
      </c>
      <c r="B832" s="1" t="s">
        <v>13</v>
      </c>
      <c r="C832" s="4" t="s">
        <v>3160</v>
      </c>
      <c r="D832" s="1" t="s">
        <v>3161</v>
      </c>
      <c r="E832" s="1" t="s">
        <v>3162</v>
      </c>
      <c r="F832" s="4" t="s">
        <v>17</v>
      </c>
      <c r="G832" s="1" t="s">
        <v>18</v>
      </c>
      <c r="H832" s="1" t="s">
        <v>19</v>
      </c>
      <c r="I832" s="1" t="s">
        <v>20</v>
      </c>
      <c r="J832" s="1" t="s">
        <v>3163</v>
      </c>
      <c r="K832" s="1" t="s">
        <v>22</v>
      </c>
      <c r="L832" s="1" t="str">
        <f>HYPERLINK("https://files.afu.se/Downloads/Transcripts/0%20-%20Government/USA%20-%20NASA%20Astrobiology/2013 06 27 - NASA Astrobiology - AbGradCon 2013 - Day 1 - Julia DeMarines_EdDV93vihWg - transcript (automated).pdf","Transcript Link")</f>
        <v>Transcript Link</v>
      </c>
      <c r="M832" s="2" t="str">
        <f>HYPERLINK("https://files.afu.se/Downloads/Transcripts/0%20-%20Government/USA%20-%20NASA%20Astrobiology/2013 06 27 - NASA Astrobiology - AbGradCon 2013 - Day 1 - Julia DeMarines_EdDV93vihWg - transcript (automated).pdf","Transcript Link")</f>
        <v>Transcript Link</v>
      </c>
    </row>
    <row r="833" ht="195" spans="1:13">
      <c r="A833" s="1" t="s">
        <v>3147</v>
      </c>
      <c r="B833" s="1" t="s">
        <v>13</v>
      </c>
      <c r="C833" s="4" t="s">
        <v>3164</v>
      </c>
      <c r="D833" s="1" t="s">
        <v>3165</v>
      </c>
      <c r="E833" s="1" t="s">
        <v>3166</v>
      </c>
      <c r="F833" s="4" t="s">
        <v>17</v>
      </c>
      <c r="G833" s="1" t="s">
        <v>18</v>
      </c>
      <c r="H833" s="1" t="s">
        <v>19</v>
      </c>
      <c r="I833" s="1" t="s">
        <v>20</v>
      </c>
      <c r="J833" s="1" t="s">
        <v>3167</v>
      </c>
      <c r="K833" s="1" t="s">
        <v>22</v>
      </c>
      <c r="L833" s="1" t="str">
        <f>HYPERLINK("https://files.afu.se/Downloads/Transcripts/0%20-%20Government/USA%20-%20NASA%20Astrobiology/2013 06 27 - NASA Astrobiology - AbGradCon 2013 - Day 1 - Harvey Elliot_Nh842WeFry8 - transcript (automated).pdf","Transcript Link")</f>
        <v>Transcript Link</v>
      </c>
      <c r="M833" s="2" t="str">
        <f>HYPERLINK("https://files.afu.se/Downloads/Transcripts/0%20-%20Government/USA%20-%20NASA%20Astrobiology/2013 06 27 - NASA Astrobiology - AbGradCon 2013 - Day 1 - Harvey Elliot_Nh842WeFry8 - transcript (automated).pdf","Transcript Link")</f>
        <v>Transcript Link</v>
      </c>
    </row>
    <row r="834" ht="195" spans="1:13">
      <c r="A834" s="1" t="s">
        <v>3147</v>
      </c>
      <c r="B834" s="1" t="s">
        <v>13</v>
      </c>
      <c r="C834" s="4" t="s">
        <v>3168</v>
      </c>
      <c r="D834" s="1" t="s">
        <v>3169</v>
      </c>
      <c r="E834" s="1" t="s">
        <v>3170</v>
      </c>
      <c r="F834" s="4" t="s">
        <v>17</v>
      </c>
      <c r="G834" s="1" t="s">
        <v>18</v>
      </c>
      <c r="H834" s="1" t="s">
        <v>19</v>
      </c>
      <c r="I834" s="1" t="s">
        <v>20</v>
      </c>
      <c r="J834" s="1" t="s">
        <v>3171</v>
      </c>
      <c r="K834" s="1" t="s">
        <v>22</v>
      </c>
      <c r="L834" s="1" t="str">
        <f>HYPERLINK("https://files.afu.se/Downloads/Transcripts/0%20-%20Government/USA%20-%20NASA%20Astrobiology/2013 06 27 - NASA Astrobiology - AbGradCon 2013 - Day 1 - Julia DeMarines of S.A.G.A.N._P5yluCmrDuc - transcript (automated).pdf","Transcript Link")</f>
        <v>Transcript Link</v>
      </c>
      <c r="M834" s="2" t="str">
        <f>HYPERLINK("https://files.afu.se/Downloads/Transcripts/0%20-%20Government/USA%20-%20NASA%20Astrobiology/2013 06 27 - NASA Astrobiology - AbGradCon 2013 - Day 1 - Julia DeMarines of S.A.G.A.N._P5yluCmrDuc - transcript (automated).pdf","Transcript Link")</f>
        <v>Transcript Link</v>
      </c>
    </row>
    <row r="835" ht="195" spans="1:13">
      <c r="A835" s="1" t="s">
        <v>3147</v>
      </c>
      <c r="B835" s="1" t="s">
        <v>13</v>
      </c>
      <c r="C835" s="4" t="s">
        <v>3172</v>
      </c>
      <c r="D835" s="1" t="s">
        <v>3173</v>
      </c>
      <c r="E835" s="1" t="s">
        <v>3174</v>
      </c>
      <c r="F835" s="4" t="s">
        <v>17</v>
      </c>
      <c r="G835" s="1" t="s">
        <v>18</v>
      </c>
      <c r="H835" s="1" t="s">
        <v>19</v>
      </c>
      <c r="I835" s="1" t="s">
        <v>20</v>
      </c>
      <c r="J835" s="1" t="s">
        <v>3175</v>
      </c>
      <c r="K835" s="1" t="s">
        <v>22</v>
      </c>
      <c r="L835" s="1" t="str">
        <f>HYPERLINK("https://files.afu.se/Downloads/Transcripts/0%20-%20Government/USA%20-%20NASA%20Astrobiology/2013 06 27 - NASA Astrobiology - AbGradCon 2013 - Day 1 - Siddharth Hegde_Y_fcl-V3Mks - transcript (automated).pdf","Transcript Link")</f>
        <v>Transcript Link</v>
      </c>
      <c r="M835" s="2" t="str">
        <f>HYPERLINK("https://files.afu.se/Downloads/Transcripts/0%20-%20Government/USA%20-%20NASA%20Astrobiology/2013 06 27 - NASA Astrobiology - AbGradCon 2013 - Day 1 - Siddharth Hegde_Y_fcl-V3Mks - transcript (automated).pdf","Transcript Link")</f>
        <v>Transcript Link</v>
      </c>
    </row>
    <row r="836" ht="195" spans="1:13">
      <c r="A836" s="1" t="s">
        <v>3147</v>
      </c>
      <c r="B836" s="1" t="s">
        <v>13</v>
      </c>
      <c r="C836" s="4" t="s">
        <v>3176</v>
      </c>
      <c r="D836" s="1" t="s">
        <v>3177</v>
      </c>
      <c r="E836" s="1" t="s">
        <v>3178</v>
      </c>
      <c r="F836" s="4" t="s">
        <v>17</v>
      </c>
      <c r="G836" s="1" t="s">
        <v>18</v>
      </c>
      <c r="H836" s="1" t="s">
        <v>19</v>
      </c>
      <c r="I836" s="1" t="s">
        <v>20</v>
      </c>
      <c r="J836" s="1" t="s">
        <v>3179</v>
      </c>
      <c r="K836" s="1" t="s">
        <v>22</v>
      </c>
      <c r="L836" s="1" t="str">
        <f>HYPERLINK("https://files.afu.se/Downloads/Transcripts/0%20-%20Government/USA%20-%20NASA%20Astrobiology/2013 06 27 - NASA Astrobiology - AbGradCon 2013 - Day 1 - Brett Morris_ZMfbkCzzQUE - transcript (automated).pdf","Transcript Link")</f>
        <v>Transcript Link</v>
      </c>
      <c r="M836" s="2" t="str">
        <f>HYPERLINK("https://files.afu.se/Downloads/Transcripts/0%20-%20Government/USA%20-%20NASA%20Astrobiology/2013 06 27 - NASA Astrobiology - AbGradCon 2013 - Day 1 - Brett Morris_ZMfbkCzzQUE - transcript (automated).pdf","Transcript Link")</f>
        <v>Transcript Link</v>
      </c>
    </row>
    <row r="837" ht="195" spans="1:13">
      <c r="A837" s="1" t="s">
        <v>3147</v>
      </c>
      <c r="B837" s="1" t="s">
        <v>13</v>
      </c>
      <c r="C837" s="4" t="s">
        <v>3180</v>
      </c>
      <c r="D837" s="1" t="s">
        <v>3181</v>
      </c>
      <c r="E837" s="1" t="s">
        <v>3182</v>
      </c>
      <c r="F837" s="4" t="s">
        <v>17</v>
      </c>
      <c r="G837" s="1" t="s">
        <v>18</v>
      </c>
      <c r="H837" s="1" t="s">
        <v>19</v>
      </c>
      <c r="I837" s="1" t="s">
        <v>20</v>
      </c>
      <c r="J837" s="1" t="s">
        <v>3183</v>
      </c>
      <c r="K837" s="1" t="s">
        <v>22</v>
      </c>
      <c r="L837" s="1" t="str">
        <f>HYPERLINK("https://files.afu.se/Downloads/Transcripts/0%20-%20Government/USA%20-%20NASA%20Astrobiology/2013 06 27 - NASA Astrobiology - AbGradCon 2013 - Day 1 - Giada Arney__G1uzpya4Qg - transcript (automated).pdf","Transcript Link")</f>
        <v>Transcript Link</v>
      </c>
      <c r="M837" s="2" t="str">
        <f>HYPERLINK("https://files.afu.se/Downloads/Transcripts/0%20-%20Government/USA%20-%20NASA%20Astrobiology/2013 06 27 - NASA Astrobiology - AbGradCon 2013 - Day 1 - Giada Arney__G1uzpya4Qg - transcript (automated).pdf","Transcript Link")</f>
        <v>Transcript Link</v>
      </c>
    </row>
    <row r="838" ht="195" spans="1:13">
      <c r="A838" s="1" t="s">
        <v>3147</v>
      </c>
      <c r="B838" s="1" t="s">
        <v>13</v>
      </c>
      <c r="C838" s="4" t="s">
        <v>3184</v>
      </c>
      <c r="D838" s="1" t="s">
        <v>3185</v>
      </c>
      <c r="E838" s="1" t="s">
        <v>3186</v>
      </c>
      <c r="F838" s="4" t="s">
        <v>17</v>
      </c>
      <c r="G838" s="1" t="s">
        <v>18</v>
      </c>
      <c r="H838" s="1" t="s">
        <v>19</v>
      </c>
      <c r="I838" s="1" t="s">
        <v>20</v>
      </c>
      <c r="J838" s="1" t="s">
        <v>3187</v>
      </c>
      <c r="K838" s="1" t="s">
        <v>22</v>
      </c>
      <c r="L838" s="1" t="str">
        <f>HYPERLINK("https://files.afu.se/Downloads/Transcripts/0%20-%20Government/USA%20-%20NASA%20Astrobiology/2013 06 27 - NASA Astrobiology - AbGradCon 2013 - Day 1 - Emma Marcucci_ianpgO18otE - transcript (automated).pdf","Transcript Link")</f>
        <v>Transcript Link</v>
      </c>
      <c r="M838" s="2" t="str">
        <f>HYPERLINK("https://files.afu.se/Downloads/Transcripts/0%20-%20Government/USA%20-%20NASA%20Astrobiology/2013 06 27 - NASA Astrobiology - AbGradCon 2013 - Day 1 - Emma Marcucci_ianpgO18otE - transcript (automated).pdf","Transcript Link")</f>
        <v>Transcript Link</v>
      </c>
    </row>
    <row r="839" ht="195" spans="1:13">
      <c r="A839" s="1" t="s">
        <v>3147</v>
      </c>
      <c r="B839" s="1" t="s">
        <v>13</v>
      </c>
      <c r="C839" s="4" t="s">
        <v>3188</v>
      </c>
      <c r="D839" s="1" t="s">
        <v>3189</v>
      </c>
      <c r="E839" s="1" t="s">
        <v>3190</v>
      </c>
      <c r="F839" s="4" t="s">
        <v>17</v>
      </c>
      <c r="G839" s="1" t="s">
        <v>18</v>
      </c>
      <c r="H839" s="1" t="s">
        <v>19</v>
      </c>
      <c r="I839" s="1" t="s">
        <v>20</v>
      </c>
      <c r="J839" s="1" t="s">
        <v>3191</v>
      </c>
      <c r="K839" s="1" t="s">
        <v>22</v>
      </c>
      <c r="L839" s="1" t="str">
        <f>HYPERLINK("https://files.afu.se/Downloads/Transcripts/0%20-%20Government/USA%20-%20NASA%20Astrobiology/2013 06 27 - NASA Astrobiology - AbGradCon 2013 - Day 1 - Kyle Uckert_m-HDOCzq3gs - transcript (automated).pdf","Transcript Link")</f>
        <v>Transcript Link</v>
      </c>
      <c r="M839" s="2" t="str">
        <f>HYPERLINK("https://files.afu.se/Downloads/Transcripts/0%20-%20Government/USA%20-%20NASA%20Astrobiology/2013 06 27 - NASA Astrobiology - AbGradCon 2013 - Day 1 - Kyle Uckert_m-HDOCzq3gs - transcript (automated).pdf","Transcript Link")</f>
        <v>Transcript Link</v>
      </c>
    </row>
    <row r="840" ht="195" spans="1:13">
      <c r="A840" s="1" t="s">
        <v>3147</v>
      </c>
      <c r="B840" s="1" t="s">
        <v>13</v>
      </c>
      <c r="C840" s="4" t="s">
        <v>3192</v>
      </c>
      <c r="D840" s="1" t="s">
        <v>3193</v>
      </c>
      <c r="E840" s="1" t="s">
        <v>3194</v>
      </c>
      <c r="F840" s="4" t="s">
        <v>17</v>
      </c>
      <c r="G840" s="1" t="s">
        <v>18</v>
      </c>
      <c r="H840" s="1" t="s">
        <v>19</v>
      </c>
      <c r="I840" s="1" t="s">
        <v>20</v>
      </c>
      <c r="J840" s="1" t="s">
        <v>3195</v>
      </c>
      <c r="K840" s="1" t="s">
        <v>22</v>
      </c>
      <c r="L840" s="1" t="str">
        <f>HYPERLINK("https://files.afu.se/Downloads/Transcripts/0%20-%20Government/USA%20-%20NASA%20Astrobiology/2013 06 27 - NASA Astrobiology - AbGradCon 2013 - Day 1 - Lydia Hallis_nX_z6uhktmk - transcript (automated).pdf","Transcript Link")</f>
        <v>Transcript Link</v>
      </c>
      <c r="M840" s="2" t="str">
        <f>HYPERLINK("https://files.afu.se/Downloads/Transcripts/0%20-%20Government/USA%20-%20NASA%20Astrobiology/2013 06 27 - NASA Astrobiology - AbGradCon 2013 - Day 1 - Lydia Hallis_nX_z6uhktmk - transcript (automated).pdf","Transcript Link")</f>
        <v>Transcript Link</v>
      </c>
    </row>
    <row r="841" ht="195" spans="1:13">
      <c r="A841" s="1" t="s">
        <v>3147</v>
      </c>
      <c r="B841" s="1" t="s">
        <v>13</v>
      </c>
      <c r="C841" s="4" t="s">
        <v>3196</v>
      </c>
      <c r="D841" s="1" t="s">
        <v>3197</v>
      </c>
      <c r="E841" s="1" t="s">
        <v>3198</v>
      </c>
      <c r="F841" s="4" t="s">
        <v>17</v>
      </c>
      <c r="G841" s="1" t="s">
        <v>18</v>
      </c>
      <c r="H841" s="1" t="s">
        <v>19</v>
      </c>
      <c r="I841" s="1" t="s">
        <v>20</v>
      </c>
      <c r="J841" s="1" t="s">
        <v>3199</v>
      </c>
      <c r="K841" s="1" t="s">
        <v>22</v>
      </c>
      <c r="L841" s="1" t="str">
        <f>HYPERLINK("https://files.afu.se/Downloads/Transcripts/0%20-%20Government/USA%20-%20NASA%20Astrobiology/2013 06 27 - NASA Astrobiology - AbGradCon 2013 - Day 1 - Warm-up Talk  Alyssa Cobb_nbSrJc_D_-Q - transcript (automated).pdf","Transcript Link")</f>
        <v>Transcript Link</v>
      </c>
      <c r="M841" s="2" t="str">
        <f>HYPERLINK("https://files.afu.se/Downloads/Transcripts/0%20-%20Government/USA%20-%20NASA%20Astrobiology/2013 06 27 - NASA Astrobiology - AbGradCon 2013 - Day 1 - Warm-up Talk  Alyssa Cobb_nbSrJc_D_-Q - transcript (automated).pdf","Transcript Link")</f>
        <v>Transcript Link</v>
      </c>
    </row>
    <row r="842" ht="195" spans="1:13">
      <c r="A842" s="1" t="s">
        <v>3147</v>
      </c>
      <c r="B842" s="1" t="s">
        <v>13</v>
      </c>
      <c r="C842" s="4" t="s">
        <v>3200</v>
      </c>
      <c r="D842" s="1" t="s">
        <v>3201</v>
      </c>
      <c r="E842" s="1" t="s">
        <v>3202</v>
      </c>
      <c r="F842" s="4" t="s">
        <v>17</v>
      </c>
      <c r="G842" s="1" t="s">
        <v>18</v>
      </c>
      <c r="H842" s="1" t="s">
        <v>19</v>
      </c>
      <c r="I842" s="1" t="s">
        <v>20</v>
      </c>
      <c r="J842" s="1" t="s">
        <v>3203</v>
      </c>
      <c r="K842" s="1" t="s">
        <v>22</v>
      </c>
      <c r="L842" s="1" t="str">
        <f>HYPERLINK("https://files.afu.se/Downloads/Transcripts/0%20-%20Government/USA%20-%20NASA%20Astrobiology/2013 06 27 - NASA Astrobiology - AbGradCon 2013 - Day 1 - Sukrit Ranjan_ppG3sau54D0 - transcript (automated).pdf","Transcript Link")</f>
        <v>Transcript Link</v>
      </c>
      <c r="M842" s="2" t="str">
        <f>HYPERLINK("https://files.afu.se/Downloads/Transcripts/0%20-%20Government/USA%20-%20NASA%20Astrobiology/2013 06 27 - NASA Astrobiology - AbGradCon 2013 - Day 1 - Sukrit Ranjan_ppG3sau54D0 - transcript (automated).pdf","Transcript Link")</f>
        <v>Transcript Link</v>
      </c>
    </row>
    <row r="843" ht="195" spans="1:13">
      <c r="A843" s="1" t="s">
        <v>3147</v>
      </c>
      <c r="B843" s="1" t="s">
        <v>13</v>
      </c>
      <c r="C843" s="4" t="s">
        <v>3204</v>
      </c>
      <c r="D843" s="1" t="s">
        <v>3205</v>
      </c>
      <c r="E843" s="1" t="s">
        <v>3206</v>
      </c>
      <c r="F843" s="4" t="s">
        <v>17</v>
      </c>
      <c r="G843" s="1" t="s">
        <v>18</v>
      </c>
      <c r="H843" s="1" t="s">
        <v>19</v>
      </c>
      <c r="I843" s="1" t="s">
        <v>20</v>
      </c>
      <c r="J843" s="1" t="s">
        <v>3207</v>
      </c>
      <c r="K843" s="1" t="s">
        <v>22</v>
      </c>
      <c r="L843" s="1" t="str">
        <f>HYPERLINK("https://files.afu.se/Downloads/Transcripts/0%20-%20Government/USA%20-%20NASA%20Astrobiology/2013 06 27 - NASA Astrobiology - AbGradCon 2013 - Day 1 - Alyssa Cobb_ta6gXe5f6ho - transcript (automated).pdf","Transcript Link")</f>
        <v>Transcript Link</v>
      </c>
      <c r="M843" s="2" t="str">
        <f>HYPERLINK("https://files.afu.se/Downloads/Transcripts/0%20-%20Government/USA%20-%20NASA%20Astrobiology/2013 06 27 - NASA Astrobiology - AbGradCon 2013 - Day 1 - Alyssa Cobb_ta6gXe5f6ho - transcript (automated).pdf","Transcript Link")</f>
        <v>Transcript Link</v>
      </c>
    </row>
    <row r="844" ht="195" spans="1:13">
      <c r="A844" s="1" t="s">
        <v>3147</v>
      </c>
      <c r="B844" s="1" t="s">
        <v>13</v>
      </c>
      <c r="C844" s="4" t="s">
        <v>3208</v>
      </c>
      <c r="D844" s="1" t="s">
        <v>3209</v>
      </c>
      <c r="E844" s="1" t="s">
        <v>3210</v>
      </c>
      <c r="F844" s="4" t="s">
        <v>17</v>
      </c>
      <c r="G844" s="1" t="s">
        <v>18</v>
      </c>
      <c r="H844" s="1" t="s">
        <v>19</v>
      </c>
      <c r="I844" s="1" t="s">
        <v>20</v>
      </c>
      <c r="J844" s="1" t="s">
        <v>3211</v>
      </c>
      <c r="K844" s="1" t="s">
        <v>22</v>
      </c>
      <c r="L844" s="1" t="str">
        <f>HYPERLINK("https://files.afu.se/Downloads/Transcripts/0%20-%20Government/USA%20-%20NASA%20Astrobiology/2013 06 27 - NASA Astrobiology - AbGradCon 2013 - Day 1 - Simon Porter_zPlAw2ERa9g - transcript (automated).pdf","Transcript Link")</f>
        <v>Transcript Link</v>
      </c>
      <c r="M844" s="2" t="str">
        <f>HYPERLINK("https://files.afu.se/Downloads/Transcripts/0%20-%20Government/USA%20-%20NASA%20Astrobiology/2013 06 27 - NASA Astrobiology - AbGradCon 2013 - Day 1 - Simon Porter_zPlAw2ERa9g - transcript (automated).pdf","Transcript Link")</f>
        <v>Transcript Link</v>
      </c>
    </row>
    <row r="845" ht="390" spans="1:13">
      <c r="A845" s="1" t="s">
        <v>3212</v>
      </c>
      <c r="B845" s="1" t="s">
        <v>13</v>
      </c>
      <c r="C845" s="4" t="s">
        <v>3213</v>
      </c>
      <c r="D845" s="1" t="s">
        <v>3214</v>
      </c>
      <c r="E845" s="1" t="s">
        <v>3215</v>
      </c>
      <c r="F845" s="4" t="s">
        <v>17</v>
      </c>
      <c r="G845" s="1" t="s">
        <v>18</v>
      </c>
      <c r="H845" s="1" t="s">
        <v>19</v>
      </c>
      <c r="I845" s="1" t="s">
        <v>20</v>
      </c>
      <c r="J845" s="1" t="s">
        <v>3216</v>
      </c>
      <c r="K845" s="1" t="s">
        <v>22</v>
      </c>
      <c r="L845" s="1" t="str">
        <f>HYPERLINK("https://files.afu.se/Downloads/Transcripts/0%20-%20Government/USA%20-%20NASA%20Astrobiology/2013 05 22 - NASA Astrobiology - Astrobiology Roadmap 2013 - Early Evolution of Life May 20th_kwsjPTcLm2k - transcript (automated).pdf","Transcript Link")</f>
        <v>Transcript Link</v>
      </c>
      <c r="M845" s="2" t="str">
        <f>HYPERLINK("https://files.afu.se/Downloads/Transcripts/0%20-%20Government/USA%20-%20NASA%20Astrobiology/2013 05 22 - NASA Astrobiology - Astrobiology Roadmap 2013 - Early Evolution of Life May 20th_kwsjPTcLm2k - transcript (automated).pdf","Transcript Link")</f>
        <v>Transcript Link</v>
      </c>
    </row>
    <row r="846" ht="225" spans="1:13">
      <c r="A846" s="1" t="s">
        <v>3212</v>
      </c>
      <c r="B846" s="1" t="s">
        <v>13</v>
      </c>
      <c r="C846" s="4" t="s">
        <v>3217</v>
      </c>
      <c r="D846" s="1" t="s">
        <v>3218</v>
      </c>
      <c r="E846" s="1" t="s">
        <v>3219</v>
      </c>
      <c r="F846" s="4" t="s">
        <v>17</v>
      </c>
      <c r="G846" s="1" t="s">
        <v>18</v>
      </c>
      <c r="H846" s="1" t="s">
        <v>19</v>
      </c>
      <c r="I846" s="1" t="s">
        <v>20</v>
      </c>
      <c r="J846" s="1" t="s">
        <v>3220</v>
      </c>
      <c r="K846" s="1" t="s">
        <v>22</v>
      </c>
      <c r="L846" s="1" t="str">
        <f>HYPERLINK("https://files.afu.se/Downloads/Transcripts/0%20-%20Government/USA%20-%20NASA%20Astrobiology/2013 05 22 - NASA Astrobiology - Astrobiology Roadmap 2013 - Planetary Conditions For Life May 20th_mHDeoUCskGQ - transcript (automated).pdf","Transcript Link")</f>
        <v>Transcript Link</v>
      </c>
      <c r="M846" s="2" t="str">
        <f>HYPERLINK("https://files.afu.se/Downloads/Transcripts/0%20-%20Government/USA%20-%20NASA%20Astrobiology/2013 05 22 - NASA Astrobiology - Astrobiology Roadmap 2013 - Planetary Conditions For Life May 20th_mHDeoUCskGQ - transcript (automated).pdf","Transcript Link")</f>
        <v>Transcript Link</v>
      </c>
    </row>
    <row r="847" ht="195" spans="1:13">
      <c r="A847" s="1" t="s">
        <v>3221</v>
      </c>
      <c r="B847" s="1" t="s">
        <v>13</v>
      </c>
      <c r="C847" s="4" t="s">
        <v>3222</v>
      </c>
      <c r="D847" s="1" t="s">
        <v>3223</v>
      </c>
      <c r="E847" s="1" t="s">
        <v>3224</v>
      </c>
      <c r="F847" s="4" t="s">
        <v>17</v>
      </c>
      <c r="G847" s="1" t="s">
        <v>18</v>
      </c>
      <c r="H847" s="1" t="s">
        <v>19</v>
      </c>
      <c r="I847" s="1" t="s">
        <v>20</v>
      </c>
      <c r="J847" s="1" t="s">
        <v>3225</v>
      </c>
      <c r="K847" s="1" t="s">
        <v>22</v>
      </c>
      <c r="L847" s="1" t="str">
        <f>HYPERLINK("https://files.afu.se/Downloads/Transcripts/0%20-%20Government/USA%20-%20NASA%20Astrobiology/2013 05 14 - NASA Astrobiology - NAI Video Tutorial Series  How to Use Your Microphone in Adobe Connect_IfkXhwTILmU - transcript (automated).pdf","Transcript Link")</f>
        <v>Transcript Link</v>
      </c>
      <c r="M847" s="2" t="str">
        <f>HYPERLINK("https://files.afu.se/Downloads/Transcripts/0%20-%20Government/USA%20-%20NASA%20Astrobiology/2013 05 14 - NASA Astrobiology - NAI Video Tutorial Series  How to Use Your Microphone in Adobe Connect_IfkXhwTILmU - transcript (automated).pdf","Transcript Link")</f>
        <v>Transcript Link</v>
      </c>
    </row>
    <row r="848" ht="195" spans="1:13">
      <c r="A848" s="1" t="s">
        <v>3221</v>
      </c>
      <c r="B848" s="1" t="s">
        <v>13</v>
      </c>
      <c r="C848" s="4" t="s">
        <v>3226</v>
      </c>
      <c r="D848" s="1" t="s">
        <v>3227</v>
      </c>
      <c r="E848" s="1" t="s">
        <v>3228</v>
      </c>
      <c r="F848" s="4" t="s">
        <v>17</v>
      </c>
      <c r="G848" s="1" t="s">
        <v>18</v>
      </c>
      <c r="H848" s="1" t="s">
        <v>19</v>
      </c>
      <c r="I848" s="1" t="s">
        <v>20</v>
      </c>
      <c r="J848" s="1" t="s">
        <v>3229</v>
      </c>
      <c r="K848" s="1" t="s">
        <v>22</v>
      </c>
      <c r="L848" s="1" t="str">
        <f>HYPERLINK("https://files.afu.se/Downloads/Transcripts/0%20-%20Government/USA%20-%20NASA%20Astrobiology/2013 05 14 - NASA Astrobiology - NAI Video Tutorial Series  How to Use Your Webcam in Adobe Connect_IfFrQc5BYbE - transcript (automated).pdf","Transcript Link")</f>
        <v>Transcript Link</v>
      </c>
      <c r="M848" s="2" t="str">
        <f>HYPERLINK("https://files.afu.se/Downloads/Transcripts/0%20-%20Government/USA%20-%20NASA%20Astrobiology/2013 05 14 - NASA Astrobiology - NAI Video Tutorial Series  How to Use Your Webcam in Adobe Connect_IfFrQc5BYbE - transcript (automated).pdf","Transcript Link")</f>
        <v>Transcript Link</v>
      </c>
    </row>
    <row r="849" ht="270" spans="1:13">
      <c r="A849" s="1" t="s">
        <v>3221</v>
      </c>
      <c r="B849" s="1" t="s">
        <v>13</v>
      </c>
      <c r="C849" s="4" t="s">
        <v>3230</v>
      </c>
      <c r="D849" s="1" t="s">
        <v>3231</v>
      </c>
      <c r="E849" s="1" t="s">
        <v>3232</v>
      </c>
      <c r="F849" s="4" t="s">
        <v>17</v>
      </c>
      <c r="G849" s="1" t="s">
        <v>18</v>
      </c>
      <c r="H849" s="1" t="s">
        <v>19</v>
      </c>
      <c r="I849" s="1" t="s">
        <v>20</v>
      </c>
      <c r="J849" s="1" t="s">
        <v>3233</v>
      </c>
      <c r="K849" s="1" t="s">
        <v>22</v>
      </c>
      <c r="L849" s="1" t="str">
        <f>HYPERLINK("https://files.afu.se/Downloads/Transcripts/0%20-%20Government/USA%20-%20NASA%20Astrobiology/2013 05 14 - NASA Astrobiology - Astrobiology Roadmap 2013 - Advanced Life May 13th_VsvE2Lx7_bo - transcript (automated).pdf","Transcript Link")</f>
        <v>Transcript Link</v>
      </c>
      <c r="M849" s="2" t="str">
        <f>HYPERLINK("https://files.afu.se/Downloads/Transcripts/0%20-%20Government/USA%20-%20NASA%20Astrobiology/2013 05 14 - NASA Astrobiology - Astrobiology Roadmap 2013 - Advanced Life May 13th_VsvE2Lx7_bo - transcript (automated).pdf","Transcript Link")</f>
        <v>Transcript Link</v>
      </c>
    </row>
    <row r="850" ht="195" spans="1:13">
      <c r="A850" s="1" t="s">
        <v>3221</v>
      </c>
      <c r="B850" s="1" t="s">
        <v>13</v>
      </c>
      <c r="C850" s="4" t="s">
        <v>3234</v>
      </c>
      <c r="D850" s="1" t="s">
        <v>3235</v>
      </c>
      <c r="E850" s="1" t="s">
        <v>3236</v>
      </c>
      <c r="F850" s="4" t="s">
        <v>17</v>
      </c>
      <c r="G850" s="1" t="s">
        <v>18</v>
      </c>
      <c r="H850" s="1" t="s">
        <v>19</v>
      </c>
      <c r="I850" s="1" t="s">
        <v>20</v>
      </c>
      <c r="J850" s="1" t="s">
        <v>3237</v>
      </c>
      <c r="K850" s="1" t="s">
        <v>22</v>
      </c>
      <c r="L850" s="1" t="str">
        <f>HYPERLINK("https://files.afu.se/Downloads/Transcripts/0%20-%20Government/USA%20-%20NASA%20Astrobiology/2013 05 14 - NASA Astrobiology - Astrobiology Roadmap 2013 - Prebiotic Evolution May 13th_j7gnbHtNjOc - transcript (automated).pdf","Transcript Link")</f>
        <v>Transcript Link</v>
      </c>
      <c r="M850" s="2" t="str">
        <f>HYPERLINK("https://files.afu.se/Downloads/Transcripts/0%20-%20Government/USA%20-%20NASA%20Astrobiology/2013 05 14 - NASA Astrobiology - Astrobiology Roadmap 2013 - Prebiotic Evolution May 13th_j7gnbHtNjOc - transcript (automated).pdf","Transcript Link")</f>
        <v>Transcript Link</v>
      </c>
    </row>
    <row r="851" ht="195" spans="1:13">
      <c r="A851" s="1" t="s">
        <v>3238</v>
      </c>
      <c r="B851" s="1" t="s">
        <v>13</v>
      </c>
      <c r="C851" s="4" t="s">
        <v>3239</v>
      </c>
      <c r="D851" s="1" t="s">
        <v>3240</v>
      </c>
      <c r="E851" s="1" t="s">
        <v>3241</v>
      </c>
      <c r="F851" s="4" t="s">
        <v>17</v>
      </c>
      <c r="G851" s="1" t="s">
        <v>18</v>
      </c>
      <c r="H851" s="1" t="s">
        <v>19</v>
      </c>
      <c r="I851" s="1" t="s">
        <v>20</v>
      </c>
      <c r="J851" s="1" t="s">
        <v>3242</v>
      </c>
      <c r="K851" s="1" t="s">
        <v>22</v>
      </c>
      <c r="L851" s="1" t="str">
        <f>HYPERLINK("https://files.afu.se/Downloads/Transcripts/0%20-%20Government/USA%20-%20NASA%20Astrobiology/2013 05 08 - NASA Astrobiology - Astrobiology Roadmap 2013 - Solar Systems Exploration (May 6th)_jYnWd-Ezy2k - transcript (automated).pdf","Transcript Link")</f>
        <v>Transcript Link</v>
      </c>
      <c r="M851" s="2" t="str">
        <f>HYPERLINK("https://files.afu.se/Downloads/Transcripts/0%20-%20Government/USA%20-%20NASA%20Astrobiology/2013 05 08 - NASA Astrobiology - Astrobiology Roadmap 2013 - Solar Systems Exploration (May 6th)_jYnWd-Ezy2k - transcript (automated).pdf","Transcript Link")</f>
        <v>Transcript Link</v>
      </c>
    </row>
    <row r="852" ht="225" spans="1:13">
      <c r="A852" s="1" t="s">
        <v>3243</v>
      </c>
      <c r="B852" s="1" t="s">
        <v>13</v>
      </c>
      <c r="C852" s="4" t="s">
        <v>3244</v>
      </c>
      <c r="D852" s="1" t="s">
        <v>3245</v>
      </c>
      <c r="E852" s="1" t="s">
        <v>3246</v>
      </c>
      <c r="F852" s="4" t="s">
        <v>17</v>
      </c>
      <c r="G852" s="1" t="s">
        <v>18</v>
      </c>
      <c r="H852" s="1" t="s">
        <v>19</v>
      </c>
      <c r="I852" s="1" t="s">
        <v>20</v>
      </c>
      <c r="J852" s="1" t="s">
        <v>3247</v>
      </c>
      <c r="K852" s="1" t="s">
        <v>22</v>
      </c>
      <c r="L852" s="1" t="str">
        <f>HYPERLINK("https://files.afu.se/Downloads/Transcripts/0%20-%20Government/USA%20-%20NASA%20Astrobiology/2013 04 10 - NASA Astrobiology - ASU Stellar Stoichiometry Workshop - Trailer %233_cKgFnPPYxWg - transcript (automated).pdf","Transcript Link")</f>
        <v>Transcript Link</v>
      </c>
      <c r="M852" s="2" t="str">
        <f>HYPERLINK("https://files.afu.se/Downloads/Transcripts/0%20-%20Government/USA%20-%20NASA%20Astrobiology/2013 04 10 - NASA Astrobiology - ASU Stellar Stoichiometry Workshop - Trailer %233_cKgFnPPYxWg - transcript (automated).pdf","Transcript Link")</f>
        <v>Transcript Link</v>
      </c>
    </row>
    <row r="853" ht="225" spans="1:13">
      <c r="A853" s="1" t="s">
        <v>3248</v>
      </c>
      <c r="B853" s="1" t="s">
        <v>13</v>
      </c>
      <c r="C853" s="4" t="s">
        <v>3249</v>
      </c>
      <c r="D853" s="1" t="s">
        <v>3250</v>
      </c>
      <c r="E853" s="1" t="s">
        <v>3246</v>
      </c>
      <c r="F853" s="4" t="s">
        <v>17</v>
      </c>
      <c r="G853" s="1" t="s">
        <v>18</v>
      </c>
      <c r="H853" s="1" t="s">
        <v>19</v>
      </c>
      <c r="I853" s="1" t="s">
        <v>20</v>
      </c>
      <c r="J853" s="1" t="s">
        <v>3251</v>
      </c>
      <c r="K853" s="1" t="s">
        <v>22</v>
      </c>
      <c r="L853" s="1" t="str">
        <f>HYPERLINK("https://files.afu.se/Downloads/Transcripts/0%20-%20Government/USA%20-%20NASA%20Astrobiology/2013 04 08 - NASA Astrobiology - ASU Stellar Stoichiometry Workshop - Trailer %232_-lfyou1MtQE - transcript (automated).pdf","Transcript Link")</f>
        <v>Transcript Link</v>
      </c>
      <c r="M853" s="2" t="str">
        <f>HYPERLINK("https://files.afu.se/Downloads/Transcripts/0%20-%20Government/USA%20-%20NASA%20Astrobiology/2013 04 08 - NASA Astrobiology - ASU Stellar Stoichiometry Workshop - Trailer %232_-lfyou1MtQE - transcript (automated).pdf","Transcript Link")</f>
        <v>Transcript Link</v>
      </c>
    </row>
    <row r="854" ht="225" spans="1:13">
      <c r="A854" s="1" t="s">
        <v>3248</v>
      </c>
      <c r="B854" s="1" t="s">
        <v>13</v>
      </c>
      <c r="C854" s="4" t="s">
        <v>3252</v>
      </c>
      <c r="D854" s="1" t="s">
        <v>3253</v>
      </c>
      <c r="E854" s="1" t="s">
        <v>3246</v>
      </c>
      <c r="F854" s="4" t="s">
        <v>17</v>
      </c>
      <c r="G854" s="1" t="s">
        <v>18</v>
      </c>
      <c r="H854" s="1" t="s">
        <v>19</v>
      </c>
      <c r="I854" s="1" t="s">
        <v>20</v>
      </c>
      <c r="J854" s="1" t="s">
        <v>3254</v>
      </c>
      <c r="K854" s="1" t="s">
        <v>22</v>
      </c>
      <c r="L854" s="1" t="str">
        <f>HYPERLINK("https://files.afu.se/Downloads/Transcripts/0%20-%20Government/USA%20-%20NASA%20Astrobiology/2013 04 08 - NASA Astrobiology - ASU Stellar Stoichiometry Workshop - Trailer %231_UZxyXYZxi40 - transcript (automated).pdf","Transcript Link")</f>
        <v>Transcript Link</v>
      </c>
      <c r="M854" s="2" t="str">
        <f>HYPERLINK("https://files.afu.se/Downloads/Transcripts/0%20-%20Government/USA%20-%20NASA%20Astrobiology/2013 04 08 - NASA Astrobiology - ASU Stellar Stoichiometry Workshop - Trailer %231_UZxyXYZxi40 - transcript (automated).pdf","Transcript Link")</f>
        <v>Transcript Link</v>
      </c>
    </row>
    <row r="855" ht="409.5" spans="1:13">
      <c r="A855" s="1" t="s">
        <v>3255</v>
      </c>
      <c r="B855" s="1" t="s">
        <v>13</v>
      </c>
      <c r="C855" s="4" t="s">
        <v>3256</v>
      </c>
      <c r="D855" s="1" t="s">
        <v>3257</v>
      </c>
      <c r="E855" s="1" t="s">
        <v>3258</v>
      </c>
      <c r="F855" s="4" t="s">
        <v>17</v>
      </c>
      <c r="G855" s="1" t="s">
        <v>18</v>
      </c>
      <c r="H855" s="1" t="s">
        <v>19</v>
      </c>
      <c r="I855" s="1" t="s">
        <v>20</v>
      </c>
      <c r="J855" s="1" t="s">
        <v>3259</v>
      </c>
      <c r="K855" s="1" t="s">
        <v>22</v>
      </c>
      <c r="L855" s="1" t="str">
        <f>HYPERLINK("https://files.afu.se/Downloads/Transcripts/0%20-%20Government/USA%20-%20NASA%20Astrobiology/2012 11 26 - NASA Astrobiology - University of Washington Seminar Series  Prof. Dorian Abbot_dX5BBCsDmjs - transcript (automated).pdf","Transcript Link")</f>
        <v>Transcript Link</v>
      </c>
      <c r="M855" s="2" t="str">
        <f>HYPERLINK("https://files.afu.se/Downloads/Transcripts/0%20-%20Government/USA%20-%20NASA%20Astrobiology/2012 11 26 - NASA Astrobiology - University of Washington Seminar Series  Prof. Dorian Abbot_dX5BBCsDmjs - transcript (automated).pdf","Transcript Link")</f>
        <v>Transcript Link</v>
      </c>
    </row>
    <row r="856" ht="375" spans="1:13">
      <c r="A856" s="1" t="s">
        <v>3260</v>
      </c>
      <c r="B856" s="1" t="s">
        <v>13</v>
      </c>
      <c r="C856" s="4" t="s">
        <v>3261</v>
      </c>
      <c r="D856" s="1" t="s">
        <v>3262</v>
      </c>
      <c r="E856" s="1" t="s">
        <v>3263</v>
      </c>
      <c r="F856" s="4" t="s">
        <v>17</v>
      </c>
      <c r="G856" s="1" t="s">
        <v>18</v>
      </c>
      <c r="H856" s="1" t="s">
        <v>19</v>
      </c>
      <c r="I856" s="1" t="s">
        <v>20</v>
      </c>
      <c r="J856" s="1" t="s">
        <v>3264</v>
      </c>
      <c r="K856" s="1" t="s">
        <v>22</v>
      </c>
      <c r="L856" s="1" t="str">
        <f>HYPERLINK("https://files.afu.se/Downloads/Transcripts/0%20-%20Government/USA%20-%20NASA%20Astrobiology/2012 09 25 - NASA Astrobiology - University of Washington Seminar Series  Victoria Meadows_h3zureJt6OU - transcript (automated).pdf","Transcript Link")</f>
        <v>Transcript Link</v>
      </c>
      <c r="M856" s="2" t="str">
        <f>HYPERLINK("https://files.afu.se/Downloads/Transcripts/0%20-%20Government/USA%20-%20NASA%20Astrobiology/2012 09 25 - NASA Astrobiology - University of Washington Seminar Series  Victoria Meadows_h3zureJt6OU - transcript (automated).pdf","Transcript Link")</f>
        <v>Transcript Link</v>
      </c>
    </row>
    <row r="857" ht="330" spans="1:13">
      <c r="A857" s="1" t="s">
        <v>3260</v>
      </c>
      <c r="B857" s="1" t="s">
        <v>13</v>
      </c>
      <c r="C857" s="4" t="s">
        <v>3265</v>
      </c>
      <c r="D857" s="1" t="s">
        <v>3266</v>
      </c>
      <c r="E857" s="1" t="s">
        <v>3267</v>
      </c>
      <c r="F857" s="4" t="s">
        <v>17</v>
      </c>
      <c r="G857" s="1" t="s">
        <v>18</v>
      </c>
      <c r="H857" s="1" t="s">
        <v>19</v>
      </c>
      <c r="I857" s="1" t="s">
        <v>20</v>
      </c>
      <c r="J857" s="1" t="s">
        <v>3268</v>
      </c>
      <c r="K857" s="1" t="s">
        <v>22</v>
      </c>
      <c r="L857" s="1" t="str">
        <f>HYPERLINK("https://files.afu.se/Downloads/Transcripts/0%20-%20Government/USA%20-%20NASA%20Astrobiology/2012 09 25 - NASA Astrobiology - University of Washington Seminar Series  Robert Hazen_K5bDYre8lhA - transcript (automated).pdf","Transcript Link")</f>
        <v>Transcript Link</v>
      </c>
      <c r="M857" s="2" t="str">
        <f>HYPERLINK("https://files.afu.se/Downloads/Transcripts/0%20-%20Government/USA%20-%20NASA%20Astrobiology/2012 09 25 - NASA Astrobiology - University of Washington Seminar Series  Robert Hazen_K5bDYre8lhA - transcript (automated).pdf","Transcript Link")</f>
        <v>Transcript Link</v>
      </c>
    </row>
    <row r="858" ht="360" spans="1:13">
      <c r="A858" s="1" t="s">
        <v>3260</v>
      </c>
      <c r="B858" s="1" t="s">
        <v>13</v>
      </c>
      <c r="C858" s="4" t="s">
        <v>3269</v>
      </c>
      <c r="D858" s="1" t="s">
        <v>3270</v>
      </c>
      <c r="E858" s="1" t="s">
        <v>3271</v>
      </c>
      <c r="F858" s="4" t="s">
        <v>17</v>
      </c>
      <c r="G858" s="1" t="s">
        <v>18</v>
      </c>
      <c r="H858" s="1" t="s">
        <v>19</v>
      </c>
      <c r="I858" s="1" t="s">
        <v>20</v>
      </c>
      <c r="J858" s="1" t="s">
        <v>3272</v>
      </c>
      <c r="K858" s="1" t="s">
        <v>22</v>
      </c>
      <c r="L858" s="1" t="str">
        <f>HYPERLINK("https://files.afu.se/Downloads/Transcripts/0%20-%20Government/USA%20-%20NASA%20Astrobiology/2012 09 25 - NASA Astrobiology - University of Washington Seminar Series  Megan Elwood Madden_rTpD7xQ8J5A - transcript (automated).pdf","Transcript Link")</f>
        <v>Transcript Link</v>
      </c>
      <c r="M858" s="2" t="str">
        <f>HYPERLINK("https://files.afu.se/Downloads/Transcripts/0%20-%20Government/USA%20-%20NASA%20Astrobiology/2012 09 25 - NASA Astrobiology - University of Washington Seminar Series  Megan Elwood Madden_rTpD7xQ8J5A - transcript (automated).pdf","Transcript Link")</f>
        <v>Transcript Link</v>
      </c>
    </row>
    <row r="859" ht="195" spans="1:13">
      <c r="A859" s="1" t="s">
        <v>3260</v>
      </c>
      <c r="B859" s="1" t="s">
        <v>13</v>
      </c>
      <c r="C859" s="4" t="s">
        <v>3273</v>
      </c>
      <c r="D859" s="1" t="s">
        <v>3274</v>
      </c>
      <c r="E859" s="1" t="s">
        <v>3275</v>
      </c>
      <c r="F859" s="4" t="s">
        <v>17</v>
      </c>
      <c r="G859" s="1" t="s">
        <v>18</v>
      </c>
      <c r="H859" s="1" t="s">
        <v>19</v>
      </c>
      <c r="I859" s="1" t="s">
        <v>20</v>
      </c>
      <c r="J859" s="1" t="s">
        <v>3276</v>
      </c>
      <c r="K859" s="1" t="s">
        <v>22</v>
      </c>
      <c r="L859" s="1" t="str">
        <f>HYPERLINK("https://files.afu.se/Downloads/Transcripts/0%20-%20Government/USA%20-%20NASA%20Astrobiology/2012 09 25 - NASA Astrobiology - University of Washington Seminar Series  Marc Kuchner_fdL5TwWFot8 - transcript (automated).pdf","Transcript Link")</f>
        <v>Transcript Link</v>
      </c>
      <c r="M859" s="2" t="str">
        <f>HYPERLINK("https://files.afu.se/Downloads/Transcripts/0%20-%20Government/USA%20-%20NASA%20Astrobiology/2012 09 25 - NASA Astrobiology - University of Washington Seminar Series  Marc Kuchner_fdL5TwWFot8 - transcript (automated).pdf","Transcript Link")</f>
        <v>Transcript Link</v>
      </c>
    </row>
    <row r="860" ht="409.5" spans="1:13">
      <c r="A860" s="1" t="s">
        <v>3260</v>
      </c>
      <c r="B860" s="1" t="s">
        <v>13</v>
      </c>
      <c r="C860" s="4" t="s">
        <v>3277</v>
      </c>
      <c r="D860" s="1" t="s">
        <v>3278</v>
      </c>
      <c r="E860" s="1" t="s">
        <v>3279</v>
      </c>
      <c r="F860" s="4" t="s">
        <v>17</v>
      </c>
      <c r="G860" s="1" t="s">
        <v>18</v>
      </c>
      <c r="H860" s="1" t="s">
        <v>19</v>
      </c>
      <c r="I860" s="1" t="s">
        <v>20</v>
      </c>
      <c r="J860" s="1" t="s">
        <v>3280</v>
      </c>
      <c r="K860" s="1" t="s">
        <v>22</v>
      </c>
      <c r="L860" s="1" t="str">
        <f>HYPERLINK("https://files.afu.se/Downloads/Transcripts/0%20-%20Government/USA%20-%20NASA%20Astrobiology/2012 09 25 - NASA Astrobiology - University of Washington Seminar Series  Joseph Kirschvink_LXCBkrkwQVs - transcript (automated).pdf","Transcript Link")</f>
        <v>Transcript Link</v>
      </c>
      <c r="M860" s="2" t="str">
        <f>HYPERLINK("https://files.afu.se/Downloads/Transcripts/0%20-%20Government/USA%20-%20NASA%20Astrobiology/2012 09 25 - NASA Astrobiology - University of Washington Seminar Series  Joseph Kirschvink_LXCBkrkwQVs - transcript (automated).pdf","Transcript Link")</f>
        <v>Transcript Link</v>
      </c>
    </row>
    <row r="861" ht="225" spans="1:13">
      <c r="A861" s="1" t="s">
        <v>3260</v>
      </c>
      <c r="B861" s="1" t="s">
        <v>13</v>
      </c>
      <c r="C861" s="4" t="s">
        <v>3281</v>
      </c>
      <c r="D861" s="1" t="s">
        <v>3282</v>
      </c>
      <c r="E861" s="1" t="s">
        <v>3283</v>
      </c>
      <c r="F861" s="4" t="s">
        <v>17</v>
      </c>
      <c r="G861" s="1" t="s">
        <v>18</v>
      </c>
      <c r="H861" s="1" t="s">
        <v>19</v>
      </c>
      <c r="I861" s="1" t="s">
        <v>20</v>
      </c>
      <c r="J861" s="1" t="s">
        <v>3284</v>
      </c>
      <c r="K861" s="1" t="s">
        <v>22</v>
      </c>
      <c r="L861" s="1" t="str">
        <f>HYPERLINK("https://files.afu.se/Downloads/Transcripts/0%20-%20Government/USA%20-%20NASA%20Astrobiology/2012 09 25 - NASA Astrobiology - University of Washington Seminar Series  David Crisp_TB95Y35Rukg - transcript (automated).pdf","Transcript Link")</f>
        <v>Transcript Link</v>
      </c>
      <c r="M861" s="2" t="str">
        <f>HYPERLINK("https://files.afu.se/Downloads/Transcripts/0%20-%20Government/USA%20-%20NASA%20Astrobiology/2012 09 25 - NASA Astrobiology - University of Washington Seminar Series  David Crisp_TB95Y35Rukg - transcript (automated).pdf","Transcript Link")</f>
        <v>Transcript Link</v>
      </c>
    </row>
    <row r="862" ht="285" spans="1:13">
      <c r="A862" s="1" t="s">
        <v>3260</v>
      </c>
      <c r="B862" s="1" t="s">
        <v>13</v>
      </c>
      <c r="C862" s="4" t="s">
        <v>3285</v>
      </c>
      <c r="D862" s="1" t="s">
        <v>3286</v>
      </c>
      <c r="E862" s="1" t="s">
        <v>3287</v>
      </c>
      <c r="F862" s="4" t="s">
        <v>17</v>
      </c>
      <c r="G862" s="1" t="s">
        <v>18</v>
      </c>
      <c r="H862" s="1" t="s">
        <v>19</v>
      </c>
      <c r="I862" s="1" t="s">
        <v>20</v>
      </c>
      <c r="J862" s="1" t="s">
        <v>3288</v>
      </c>
      <c r="K862" s="1" t="s">
        <v>22</v>
      </c>
      <c r="L862" s="1" t="str">
        <f>HYPERLINK("https://files.afu.se/Downloads/Transcripts/0%20-%20Government/USA%20-%20NASA%20Astrobiology/2012 09 25 - NASA Astrobiology - University of Washington Seminar Series  Erika Harnett_ri1hexV5Vak - transcript (automated).pdf","Transcript Link")</f>
        <v>Transcript Link</v>
      </c>
      <c r="M862" s="2" t="str">
        <f>HYPERLINK("https://files.afu.se/Downloads/Transcripts/0%20-%20Government/USA%20-%20NASA%20Astrobiology/2012 09 25 - NASA Astrobiology - University of Washington Seminar Series  Erika Harnett_ri1hexV5Vak - transcript (automated).pdf","Transcript Link")</f>
        <v>Transcript Link</v>
      </c>
    </row>
    <row r="863" ht="240" spans="1:13">
      <c r="A863" s="1" t="s">
        <v>3289</v>
      </c>
      <c r="B863" s="1" t="s">
        <v>13</v>
      </c>
      <c r="C863" s="4" t="s">
        <v>3290</v>
      </c>
      <c r="D863" s="1" t="s">
        <v>3291</v>
      </c>
      <c r="E863" s="1" t="s">
        <v>3292</v>
      </c>
      <c r="F863" s="4" t="s">
        <v>17</v>
      </c>
      <c r="G863" s="1" t="s">
        <v>18</v>
      </c>
      <c r="H863" s="1" t="s">
        <v>19</v>
      </c>
      <c r="I863" s="1" t="s">
        <v>20</v>
      </c>
      <c r="J863" s="1" t="s">
        <v>3293</v>
      </c>
      <c r="K863" s="1" t="s">
        <v>22</v>
      </c>
      <c r="L863" s="1" t="str">
        <f>HYPERLINK("https://files.afu.se/Downloads/Transcripts/0%20-%20Government/USA%20-%20NASA%20Astrobiology/2012 09 17 - NASA Astrobiology - University of Washington Seminar Series  Siegfried Franck_ST-Vb2T3LYo - transcript (automated).pdf","Transcript Link")</f>
        <v>Transcript Link</v>
      </c>
      <c r="M863" s="2" t="str">
        <f>HYPERLINK("https://files.afu.se/Downloads/Transcripts/0%20-%20Government/USA%20-%20NASA%20Astrobiology/2012 09 17 - NASA Astrobiology - University of Washington Seminar Series  Siegfried Franck_ST-Vb2T3LYo - transcript (automated).pdf","Transcript Link")</f>
        <v>Transcript Link</v>
      </c>
    </row>
    <row r="864" ht="270" spans="1:13">
      <c r="A864" s="1" t="s">
        <v>3289</v>
      </c>
      <c r="B864" s="1" t="s">
        <v>13</v>
      </c>
      <c r="C864" s="4" t="s">
        <v>3294</v>
      </c>
      <c r="D864" s="1" t="s">
        <v>3295</v>
      </c>
      <c r="E864" s="1" t="s">
        <v>3296</v>
      </c>
      <c r="F864" s="4" t="s">
        <v>17</v>
      </c>
      <c r="G864" s="1" t="s">
        <v>18</v>
      </c>
      <c r="H864" s="1" t="s">
        <v>19</v>
      </c>
      <c r="I864" s="1" t="s">
        <v>20</v>
      </c>
      <c r="J864" s="1" t="s">
        <v>3297</v>
      </c>
      <c r="K864" s="1" t="s">
        <v>22</v>
      </c>
      <c r="L864" s="1" t="str">
        <f>HYPERLINK("https://files.afu.se/Downloads/Transcripts/0%20-%20Government/USA%20-%20NASA%20Astrobiology/2012 09 17 - NASA Astrobiology - University of Washington Seminar Series  Janet Siefert_nzkSqjMN4_I - transcript (automated).pdf","Transcript Link")</f>
        <v>Transcript Link</v>
      </c>
      <c r="M864" s="2" t="str">
        <f>HYPERLINK("https://files.afu.se/Downloads/Transcripts/0%20-%20Government/USA%20-%20NASA%20Astrobiology/2012 09 17 - NASA Astrobiology - University of Washington Seminar Series  Janet Siefert_nzkSqjMN4_I - transcript (automated).pdf","Transcript Link")</f>
        <v>Transcript Link</v>
      </c>
    </row>
    <row r="865" ht="375" spans="1:13">
      <c r="A865" s="1" t="s">
        <v>3289</v>
      </c>
      <c r="B865" s="1" t="s">
        <v>13</v>
      </c>
      <c r="C865" s="4" t="s">
        <v>3298</v>
      </c>
      <c r="D865" s="1" t="s">
        <v>3299</v>
      </c>
      <c r="E865" s="1" t="s">
        <v>3300</v>
      </c>
      <c r="F865" s="4" t="s">
        <v>17</v>
      </c>
      <c r="G865" s="1" t="s">
        <v>18</v>
      </c>
      <c r="H865" s="1" t="s">
        <v>19</v>
      </c>
      <c r="I865" s="1" t="s">
        <v>20</v>
      </c>
      <c r="J865" s="1" t="s">
        <v>3301</v>
      </c>
      <c r="K865" s="1" t="s">
        <v>22</v>
      </c>
      <c r="L865" s="1" t="str">
        <f>HYPERLINK("https://files.afu.se/Downloads/Transcripts/0%20-%20Government/USA%20-%20NASA%20Astrobiology/2012 09 17 - NASA Astrobiology - University of Washington Seminar Series  Robert M. Winglee_K7ixC96A64Q - transcript (automated).pdf","Transcript Link")</f>
        <v>Transcript Link</v>
      </c>
      <c r="M865" s="2" t="str">
        <f>HYPERLINK("https://files.afu.se/Downloads/Transcripts/0%20-%20Government/USA%20-%20NASA%20Astrobiology/2012 09 17 - NASA Astrobiology - University of Washington Seminar Series  Robert M. Winglee_K7ixC96A64Q - transcript (automated).pdf","Transcript Link")</f>
        <v>Transcript Link</v>
      </c>
    </row>
    <row r="866" ht="360" spans="1:13">
      <c r="A866" s="1" t="s">
        <v>3289</v>
      </c>
      <c r="B866" s="1" t="s">
        <v>13</v>
      </c>
      <c r="C866" s="4" t="s">
        <v>3302</v>
      </c>
      <c r="D866" s="1" t="s">
        <v>3303</v>
      </c>
      <c r="E866" s="1" t="s">
        <v>3304</v>
      </c>
      <c r="F866" s="4" t="s">
        <v>17</v>
      </c>
      <c r="G866" s="1" t="s">
        <v>18</v>
      </c>
      <c r="H866" s="1" t="s">
        <v>19</v>
      </c>
      <c r="I866" s="1" t="s">
        <v>20</v>
      </c>
      <c r="J866" s="1" t="s">
        <v>3305</v>
      </c>
      <c r="K866" s="1" t="s">
        <v>22</v>
      </c>
      <c r="L866" s="1" t="str">
        <f>HYPERLINK("https://files.afu.se/Downloads/Transcripts/0%20-%20Government/USA%20-%20NASA%20Astrobiology/2012 09 17 - NASA Astrobiology - University of Washington Seminar Series  Sean Raymond_l82KLXZ1XDk - transcript (automated).pdf","Transcript Link")</f>
        <v>Transcript Link</v>
      </c>
      <c r="M866" s="2" t="str">
        <f>HYPERLINK("https://files.afu.se/Downloads/Transcripts/0%20-%20Government/USA%20-%20NASA%20Astrobiology/2012 09 17 - NASA Astrobiology - University of Washington Seminar Series  Sean Raymond_l82KLXZ1XDk - transcript (automated).pdf","Transcript Link")</f>
        <v>Transcript Link</v>
      </c>
    </row>
    <row r="867" ht="270" spans="1:13">
      <c r="A867" s="1" t="s">
        <v>3289</v>
      </c>
      <c r="B867" s="1" t="s">
        <v>13</v>
      </c>
      <c r="C867" s="4" t="s">
        <v>3306</v>
      </c>
      <c r="D867" s="1" t="s">
        <v>3307</v>
      </c>
      <c r="E867" s="1" t="s">
        <v>3308</v>
      </c>
      <c r="F867" s="4" t="s">
        <v>17</v>
      </c>
      <c r="G867" s="1" t="s">
        <v>18</v>
      </c>
      <c r="H867" s="1" t="s">
        <v>19</v>
      </c>
      <c r="I867" s="1" t="s">
        <v>20</v>
      </c>
      <c r="J867" s="1" t="s">
        <v>3309</v>
      </c>
      <c r="K867" s="1" t="s">
        <v>22</v>
      </c>
      <c r="L867" s="1" t="str">
        <f>HYPERLINK("https://files.afu.se/Downloads/Transcripts/0%20-%20Government/USA%20-%20NASA%20Astrobiology/2012 09 17 - NASA Astrobiology - University of Washington Seminar Series  Ram Samudrala_TZdGAcAUzNU - transcript (automated).pdf","Transcript Link")</f>
        <v>Transcript Link</v>
      </c>
      <c r="M867" s="2" t="str">
        <f>HYPERLINK("https://files.afu.se/Downloads/Transcripts/0%20-%20Government/USA%20-%20NASA%20Astrobiology/2012 09 17 - NASA Astrobiology - University of Washington Seminar Series  Ram Samudrala_TZdGAcAUzNU - transcript (automated).pdf","Transcript Link")</f>
        <v>Transcript Link</v>
      </c>
    </row>
    <row r="868" ht="300" spans="1:13">
      <c r="A868" s="1" t="s">
        <v>3289</v>
      </c>
      <c r="B868" s="1" t="s">
        <v>13</v>
      </c>
      <c r="C868" s="4" t="s">
        <v>3310</v>
      </c>
      <c r="D868" s="1" t="s">
        <v>3311</v>
      </c>
      <c r="E868" s="1" t="s">
        <v>3312</v>
      </c>
      <c r="F868" s="4" t="s">
        <v>17</v>
      </c>
      <c r="G868" s="1" t="s">
        <v>18</v>
      </c>
      <c r="H868" s="1" t="s">
        <v>19</v>
      </c>
      <c r="I868" s="1" t="s">
        <v>20</v>
      </c>
      <c r="J868" s="1" t="s">
        <v>3313</v>
      </c>
      <c r="K868" s="1" t="s">
        <v>22</v>
      </c>
      <c r="L868" s="1" t="str">
        <f>HYPERLINK("https://files.afu.se/Downloads/Transcripts/0%20-%20Government/USA%20-%20NASA%20Astrobiology/2012 09 17 - NASA Astrobiology - University of Washington Seminar Series  Matthew Pasek_CLYpRCRFmbs - transcript (automated).pdf","Transcript Link")</f>
        <v>Transcript Link</v>
      </c>
      <c r="M868" s="2" t="str">
        <f>HYPERLINK("https://files.afu.se/Downloads/Transcripts/0%20-%20Government/USA%20-%20NASA%20Astrobiology/2012 09 17 - NASA Astrobiology - University of Washington Seminar Series  Matthew Pasek_CLYpRCRFmbs - transcript (automated).pdf","Transcript Link")</f>
        <v>Transcript Link</v>
      </c>
    </row>
    <row r="869" ht="255" spans="1:13">
      <c r="A869" s="1" t="s">
        <v>3289</v>
      </c>
      <c r="B869" s="1" t="s">
        <v>13</v>
      </c>
      <c r="C869" s="4" t="s">
        <v>3314</v>
      </c>
      <c r="D869" s="1" t="s">
        <v>3315</v>
      </c>
      <c r="E869" s="1" t="s">
        <v>3316</v>
      </c>
      <c r="F869" s="4" t="s">
        <v>17</v>
      </c>
      <c r="G869" s="1" t="s">
        <v>18</v>
      </c>
      <c r="H869" s="1" t="s">
        <v>19</v>
      </c>
      <c r="I869" s="1" t="s">
        <v>20</v>
      </c>
      <c r="J869" s="1" t="s">
        <v>3317</v>
      </c>
      <c r="K869" s="1" t="s">
        <v>22</v>
      </c>
      <c r="L869" s="1" t="str">
        <f>HYPERLINK("https://files.afu.se/Downloads/Transcripts/0%20-%20Government/USA%20-%20NASA%20Astrobiology/2012 09 17 - NASA Astrobiology - University of Washington Seminar Series  Joshua Bandfield_awfa-Pr_2X4 - transcript (automated).pdf","Transcript Link")</f>
        <v>Transcript Link</v>
      </c>
      <c r="M869" s="2" t="str">
        <f>HYPERLINK("https://files.afu.se/Downloads/Transcripts/0%20-%20Government/USA%20-%20NASA%20Astrobiology/2012 09 17 - NASA Astrobiology - University of Washington Seminar Series  Joshua Bandfield_awfa-Pr_2X4 - transcript (automated).pdf","Transcript Link")</f>
        <v>Transcript Link</v>
      </c>
    </row>
    <row r="870" ht="285" spans="1:13">
      <c r="A870" s="1" t="s">
        <v>3289</v>
      </c>
      <c r="B870" s="1" t="s">
        <v>13</v>
      </c>
      <c r="C870" s="4" t="s">
        <v>3318</v>
      </c>
      <c r="D870" s="1" t="s">
        <v>3319</v>
      </c>
      <c r="E870" s="1" t="s">
        <v>3320</v>
      </c>
      <c r="F870" s="4" t="s">
        <v>17</v>
      </c>
      <c r="G870" s="1" t="s">
        <v>18</v>
      </c>
      <c r="H870" s="1" t="s">
        <v>19</v>
      </c>
      <c r="I870" s="1" t="s">
        <v>20</v>
      </c>
      <c r="J870" s="1" t="s">
        <v>3321</v>
      </c>
      <c r="K870" s="1" t="s">
        <v>22</v>
      </c>
      <c r="L870" s="1" t="str">
        <f>HYPERLINK("https://files.afu.se/Downloads/Transcripts/0%20-%20Government/USA%20-%20NASA%20Astrobiology/2012 09 17 - NASA Astrobiology - University of Washington Seminar Series  Jeremy Bailey_iHiiqILPGhE - transcript (automated).pdf","Transcript Link")</f>
        <v>Transcript Link</v>
      </c>
      <c r="M870" s="2" t="str">
        <f>HYPERLINK("https://files.afu.se/Downloads/Transcripts/0%20-%20Government/USA%20-%20NASA%20Astrobiology/2012 09 17 - NASA Astrobiology - University of Washington Seminar Series  Jeremy Bailey_iHiiqILPGhE - transcript (automated).pdf","Transcript Link")</f>
        <v>Transcript Link</v>
      </c>
    </row>
    <row r="871" ht="375" spans="1:13">
      <c r="A871" s="1" t="s">
        <v>3322</v>
      </c>
      <c r="B871" s="1" t="s">
        <v>13</v>
      </c>
      <c r="C871" s="4" t="s">
        <v>3323</v>
      </c>
      <c r="D871" s="1" t="s">
        <v>3324</v>
      </c>
      <c r="E871" s="1" t="s">
        <v>3325</v>
      </c>
      <c r="F871" s="4" t="s">
        <v>17</v>
      </c>
      <c r="G871" s="1" t="s">
        <v>18</v>
      </c>
      <c r="H871" s="1" t="s">
        <v>19</v>
      </c>
      <c r="I871" s="1" t="s">
        <v>20</v>
      </c>
      <c r="J871" s="1" t="s">
        <v>3326</v>
      </c>
      <c r="K871" s="1" t="s">
        <v>22</v>
      </c>
      <c r="L871" s="1" t="str">
        <f>HYPERLINK("https://files.afu.se/Downloads/Transcripts/0%20-%20Government/USA%20-%20NASA%20Astrobiology/2012 09 10 - NASA Astrobiology - University of Washington Seminar Series  Rory Barnes_vLokAPcQzN4 - transcript (automated).pdf","Transcript Link")</f>
        <v>Transcript Link</v>
      </c>
      <c r="M871" s="2" t="str">
        <f>HYPERLINK("https://files.afu.se/Downloads/Transcripts/0%20-%20Government/USA%20-%20NASA%20Astrobiology/2012 09 10 - NASA Astrobiology - University of Washington Seminar Series  Rory Barnes_vLokAPcQzN4 - transcript (automated).pdf","Transcript Link")</f>
        <v>Transcript Link</v>
      </c>
    </row>
    <row r="872" ht="409.5" spans="1:13">
      <c r="A872" s="1" t="s">
        <v>3322</v>
      </c>
      <c r="B872" s="1" t="s">
        <v>13</v>
      </c>
      <c r="C872" s="4" t="s">
        <v>3327</v>
      </c>
      <c r="D872" s="1" t="s">
        <v>3328</v>
      </c>
      <c r="E872" s="1" t="s">
        <v>3329</v>
      </c>
      <c r="F872" s="4" t="s">
        <v>17</v>
      </c>
      <c r="G872" s="1" t="s">
        <v>18</v>
      </c>
      <c r="H872" s="1" t="s">
        <v>19</v>
      </c>
      <c r="I872" s="1" t="s">
        <v>20</v>
      </c>
      <c r="J872" s="1" t="s">
        <v>3330</v>
      </c>
      <c r="K872" s="1" t="s">
        <v>22</v>
      </c>
      <c r="L872" s="1" t="str">
        <f>HYPERLINK("https://files.afu.se/Downloads/Transcripts/0%20-%20Government/USA%20-%20NASA%20Astrobiology/2012 09 10 - NASA Astrobiology - University of Washington Seminar Series  James Kasting_AtxeCJVmWIY - transcript (automated).pdf","Transcript Link")</f>
        <v>Transcript Link</v>
      </c>
      <c r="M872" s="2" t="str">
        <f>HYPERLINK("https://files.afu.se/Downloads/Transcripts/0%20-%20Government/USA%20-%20NASA%20Astrobiology/2012 09 10 - NASA Astrobiology - University of Washington Seminar Series  James Kasting_AtxeCJVmWIY - transcript (automated).pdf","Transcript Link")</f>
        <v>Transcript Link</v>
      </c>
    </row>
    <row r="873" ht="195" spans="1:13">
      <c r="A873" s="1" t="s">
        <v>3322</v>
      </c>
      <c r="B873" s="1" t="s">
        <v>13</v>
      </c>
      <c r="C873" s="4" t="s">
        <v>3331</v>
      </c>
      <c r="D873" s="1" t="s">
        <v>3332</v>
      </c>
      <c r="E873" s="1" t="s">
        <v>3333</v>
      </c>
      <c r="F873" s="4" t="s">
        <v>17</v>
      </c>
      <c r="G873" s="1" t="s">
        <v>18</v>
      </c>
      <c r="H873" s="1" t="s">
        <v>19</v>
      </c>
      <c r="I873" s="1" t="s">
        <v>20</v>
      </c>
      <c r="J873" s="1" t="s">
        <v>3334</v>
      </c>
      <c r="K873" s="1" t="s">
        <v>22</v>
      </c>
      <c r="L873" s="1" t="str">
        <f>HYPERLINK("https://files.afu.se/Downloads/Transcripts/0%20-%20Government/USA%20-%20NASA%20Astrobiology/2012 09 10 - NASA Astrobiology - NAI Team Overview - VPL at the University of Washington_6juTQTimpH8 - transcript (automated).pdf","Transcript Link")</f>
        <v>Transcript Link</v>
      </c>
      <c r="M873" s="2" t="str">
        <f>HYPERLINK("https://files.afu.se/Downloads/Transcripts/0%20-%20Government/USA%20-%20NASA%20Astrobiology/2012 09 10 - NASA Astrobiology - NAI Team Overview - VPL at the University of Washington_6juTQTimpH8 - transcript (automated).pdf","Transcript Link")</f>
        <v>Transcript Link</v>
      </c>
    </row>
    <row r="874" ht="195" spans="1:13">
      <c r="A874" s="1" t="s">
        <v>3322</v>
      </c>
      <c r="B874" s="1" t="s">
        <v>13</v>
      </c>
      <c r="C874" s="4" t="s">
        <v>3335</v>
      </c>
      <c r="D874" s="1" t="s">
        <v>3336</v>
      </c>
      <c r="E874" s="1" t="s">
        <v>3337</v>
      </c>
      <c r="F874" s="4" t="s">
        <v>17</v>
      </c>
      <c r="G874" s="1" t="s">
        <v>18</v>
      </c>
      <c r="H874" s="1" t="s">
        <v>19</v>
      </c>
      <c r="I874" s="1" t="s">
        <v>20</v>
      </c>
      <c r="J874" s="1" t="s">
        <v>3338</v>
      </c>
      <c r="K874" s="1" t="s">
        <v>22</v>
      </c>
      <c r="L874" s="1" t="str">
        <f>HYPERLINK("https://files.afu.se/Downloads/Transcripts/0%20-%20Government/USA%20-%20NASA%20Astrobiology/2012 09 10 - NASA Astrobiology - NAI Team Overview - NASA Goddard Space Flight Center_i0vfiKS_bAI - transcript (automated).pdf","Transcript Link")</f>
        <v>Transcript Link</v>
      </c>
      <c r="M874" s="2" t="str">
        <f>HYPERLINK("https://files.afu.se/Downloads/Transcripts/0%20-%20Government/USA%20-%20NASA%20Astrobiology/2012 09 10 - NASA Astrobiology - NAI Team Overview - NASA Goddard Space Flight Center_i0vfiKS_bAI - transcript (automated).pdf","Transcript Link")</f>
        <v>Transcript Link</v>
      </c>
    </row>
    <row r="875" ht="195" spans="1:13">
      <c r="A875" s="1" t="s">
        <v>3339</v>
      </c>
      <c r="B875" s="1" t="s">
        <v>13</v>
      </c>
      <c r="C875" s="4" t="s">
        <v>3340</v>
      </c>
      <c r="D875" s="1" t="s">
        <v>3341</v>
      </c>
      <c r="E875" s="1" t="s">
        <v>3342</v>
      </c>
      <c r="F875" s="4" t="s">
        <v>17</v>
      </c>
      <c r="G875" s="1" t="s">
        <v>18</v>
      </c>
      <c r="H875" s="1" t="s">
        <v>19</v>
      </c>
      <c r="I875" s="1" t="s">
        <v>20</v>
      </c>
      <c r="J875" s="1" t="s">
        <v>3343</v>
      </c>
      <c r="K875" s="1" t="s">
        <v>22</v>
      </c>
      <c r="L875" s="1" t="str">
        <f>HYPERLINK("https://files.afu.se/Downloads/Transcripts/0%20-%20Government/USA%20-%20NASA%20Astrobiology/2012 09 06 - NASA Astrobiology - NAI Team Overview  Montana State University_nUmbUDBPuM0 - transcript (automated).pdf","Transcript Link")</f>
        <v>Transcript Link</v>
      </c>
      <c r="M875" s="2" t="str">
        <f>HYPERLINK("https://files.afu.se/Downloads/Transcripts/0%20-%20Government/USA%20-%20NASA%20Astrobiology/2012 09 06 - NASA Astrobiology - NAI Team Overview  Montana State University_nUmbUDBPuM0 - transcript (automated).pdf","Transcript Link")</f>
        <v>Transcript Link</v>
      </c>
    </row>
    <row r="876" ht="195" spans="1:13">
      <c r="A876" s="1" t="s">
        <v>3339</v>
      </c>
      <c r="B876" s="1" t="s">
        <v>13</v>
      </c>
      <c r="C876" s="4" t="s">
        <v>3344</v>
      </c>
      <c r="D876" s="1" t="s">
        <v>3345</v>
      </c>
      <c r="E876" s="1" t="s">
        <v>3346</v>
      </c>
      <c r="F876" s="4" t="s">
        <v>17</v>
      </c>
      <c r="G876" s="1" t="s">
        <v>18</v>
      </c>
      <c r="H876" s="1" t="s">
        <v>19</v>
      </c>
      <c r="I876" s="1" t="s">
        <v>20</v>
      </c>
      <c r="J876" s="1" t="s">
        <v>3347</v>
      </c>
      <c r="K876" s="1" t="s">
        <v>22</v>
      </c>
      <c r="L876" s="1" t="str">
        <f>HYPERLINK("https://files.afu.se/Downloads/Transcripts/0%20-%20Government/USA%20-%20NASA%20Astrobiology/2012 09 06 - NASA Astrobiology - NAI Team Overview  Carnegie Institution of Washington_N2XGEVLGkoE - transcript (automated).pdf","Transcript Link")</f>
        <v>Transcript Link</v>
      </c>
      <c r="M876" s="2" t="str">
        <f>HYPERLINK("https://files.afu.se/Downloads/Transcripts/0%20-%20Government/USA%20-%20NASA%20Astrobiology/2012 09 06 - NASA Astrobiology - NAI Team Overview  Carnegie Institution of Washington_N2XGEVLGkoE - transcript (automated).pdf","Transcript Link")</f>
        <v>Transcript Link</v>
      </c>
    </row>
    <row r="877" ht="240" spans="1:13">
      <c r="A877" s="1" t="s">
        <v>3348</v>
      </c>
      <c r="B877" s="1" t="s">
        <v>13</v>
      </c>
      <c r="C877" s="4" t="s">
        <v>3349</v>
      </c>
      <c r="D877" s="1" t="s">
        <v>3350</v>
      </c>
      <c r="E877" s="1" t="s">
        <v>3351</v>
      </c>
      <c r="F877" s="4" t="s">
        <v>17</v>
      </c>
      <c r="G877" s="1" t="s">
        <v>18</v>
      </c>
      <c r="H877" s="1" t="s">
        <v>19</v>
      </c>
      <c r="I877" s="1" t="s">
        <v>20</v>
      </c>
      <c r="J877" s="1" t="s">
        <v>3352</v>
      </c>
      <c r="K877" s="1" t="s">
        <v>22</v>
      </c>
      <c r="L877" s="1" t="str">
        <f>HYPERLINK("https://files.afu.se/Downloads/Transcripts/0%20-%20Government/USA%20-%20NASA%20Astrobiology/2012 09 04 - NASA Astrobiology - NAI Director's Seminar Series  Norman Pace_lL30X-4_VjA - transcript (automated).pdf","Transcript Link")</f>
        <v>Transcript Link</v>
      </c>
      <c r="M877" s="2" t="str">
        <f>HYPERLINK("https://files.afu.se/Downloads/Transcripts/0%20-%20Government/USA%20-%20NASA%20Astrobiology/2012 09 04 - NASA Astrobiology - NAI Director's Seminar Series  Norman Pace_lL30X-4_VjA - transcript (automated).pdf","Transcript Link")</f>
        <v>Transcript Link</v>
      </c>
    </row>
    <row r="878" ht="195" spans="1:13">
      <c r="A878" s="1" t="s">
        <v>3353</v>
      </c>
      <c r="B878" s="1" t="s">
        <v>13</v>
      </c>
      <c r="C878" s="4" t="s">
        <v>3354</v>
      </c>
      <c r="D878" s="1" t="s">
        <v>3355</v>
      </c>
      <c r="F878" s="4" t="s">
        <v>17</v>
      </c>
      <c r="G878" s="1" t="s">
        <v>18</v>
      </c>
      <c r="H878" s="1" t="s">
        <v>19</v>
      </c>
      <c r="I878" s="1" t="s">
        <v>20</v>
      </c>
      <c r="J878" s="1" t="s">
        <v>3356</v>
      </c>
      <c r="K878" s="1" t="s">
        <v>22</v>
      </c>
      <c r="L878" s="1" t="str">
        <f>HYPERLINK("https://files.afu.se/Downloads/Transcripts/0%20-%20Government/USA%20-%20NASA%20Astrobiology/2012 08 14 - NASA Astrobiology - Lassen VFT - Boiling Springs_dTcggbWLnmg - transcript (automated).pdf","Transcript Link")</f>
        <v>Transcript Link</v>
      </c>
      <c r="M878" s="2" t="str">
        <f>HYPERLINK("https://files.afu.se/Downloads/Transcripts/0%20-%20Government/USA%20-%20NASA%20Astrobiology/2012 08 14 - NASA Astrobiology - Lassen VFT - Boiling Springs_dTcggbWLnmg - transcript (automated).pdf","Transcript Link")</f>
        <v>Transcript Link</v>
      </c>
    </row>
    <row r="879" ht="195" spans="1:13">
      <c r="A879" s="1" t="s">
        <v>3353</v>
      </c>
      <c r="B879" s="1" t="s">
        <v>13</v>
      </c>
      <c r="C879" s="4" t="s">
        <v>3357</v>
      </c>
      <c r="D879" s="1" t="s">
        <v>3358</v>
      </c>
      <c r="F879" s="4" t="s">
        <v>17</v>
      </c>
      <c r="G879" s="1" t="s">
        <v>18</v>
      </c>
      <c r="H879" s="1" t="s">
        <v>19</v>
      </c>
      <c r="I879" s="1" t="s">
        <v>20</v>
      </c>
      <c r="J879" s="1" t="s">
        <v>3359</v>
      </c>
      <c r="K879" s="1" t="s">
        <v>22</v>
      </c>
      <c r="L879" s="1" t="str">
        <f>HYPERLINK("https://files.afu.se/Downloads/Transcripts/0%20-%20Government/USA%20-%20NASA%20Astrobiology/2012 08 14 - NASA Astrobiology - Lassen VFT - Devil's Kitchen_CfnxCEA_e4U - transcript (automated).pdf","Transcript Link")</f>
        <v>Transcript Link</v>
      </c>
      <c r="M879" s="2" t="str">
        <f>HYPERLINK("https://files.afu.se/Downloads/Transcripts/0%20-%20Government/USA%20-%20NASA%20Astrobiology/2012 08 14 - NASA Astrobiology - Lassen VFT - Devil's Kitchen_CfnxCEA_e4U - transcript (automated).pdf","Transcript Link")</f>
        <v>Transcript Link</v>
      </c>
    </row>
    <row r="880" ht="195" spans="1:13">
      <c r="A880" s="1" t="s">
        <v>3353</v>
      </c>
      <c r="B880" s="1" t="s">
        <v>13</v>
      </c>
      <c r="C880" s="4" t="s">
        <v>3360</v>
      </c>
      <c r="D880" s="1" t="s">
        <v>3361</v>
      </c>
      <c r="F880" s="4" t="s">
        <v>17</v>
      </c>
      <c r="G880" s="1" t="s">
        <v>18</v>
      </c>
      <c r="H880" s="1" t="s">
        <v>19</v>
      </c>
      <c r="I880" s="1" t="s">
        <v>20</v>
      </c>
      <c r="J880" s="1" t="s">
        <v>3362</v>
      </c>
      <c r="K880" s="1" t="s">
        <v>22</v>
      </c>
      <c r="L880" s="1" t="str">
        <f>HYPERLINK("https://files.afu.se/Downloads/Transcripts/0%20-%20Government/USA%20-%20NASA%20Astrobiology/2012 08 14 - NASA Astrobiology - Lassen VFT - What is a Mudpot _GZ2YajW2D1c - transcript (automated).pdf","Transcript Link")</f>
        <v>Transcript Link</v>
      </c>
      <c r="M880" s="2" t="str">
        <f>HYPERLINK("https://files.afu.se/Downloads/Transcripts/0%20-%20Government/USA%20-%20NASA%20Astrobiology/2012 08 14 - NASA Astrobiology - Lassen VFT - What is a Mudpot _GZ2YajW2D1c - transcript (automated).pdf","Transcript Link")</f>
        <v>Transcript Link</v>
      </c>
    </row>
    <row r="881" ht="195" spans="1:13">
      <c r="A881" s="1" t="s">
        <v>3353</v>
      </c>
      <c r="B881" s="1" t="s">
        <v>13</v>
      </c>
      <c r="C881" s="4" t="s">
        <v>3363</v>
      </c>
      <c r="D881" s="1" t="s">
        <v>3364</v>
      </c>
      <c r="F881" s="4" t="s">
        <v>17</v>
      </c>
      <c r="G881" s="1" t="s">
        <v>18</v>
      </c>
      <c r="H881" s="1" t="s">
        <v>19</v>
      </c>
      <c r="I881" s="1" t="s">
        <v>20</v>
      </c>
      <c r="J881" s="1" t="s">
        <v>3365</v>
      </c>
      <c r="K881" s="1" t="s">
        <v>22</v>
      </c>
      <c r="L881" s="1" t="str">
        <f>HYPERLINK("https://files.afu.se/Downloads/Transcripts/0%20-%20Government/USA%20-%20NASA%20Astrobiology/2012 08 14 - NASA Astrobiology - Lassen VFT - Isochemical Weathering_wamRQugL3YU - transcript (automated).pdf","Transcript Link")</f>
        <v>Transcript Link</v>
      </c>
      <c r="M881" s="2" t="str">
        <f>HYPERLINK("https://files.afu.se/Downloads/Transcripts/0%20-%20Government/USA%20-%20NASA%20Astrobiology/2012 08 14 - NASA Astrobiology - Lassen VFT - Isochemical Weathering_wamRQugL3YU - transcript (automated).pdf","Transcript Link")</f>
        <v>Transcript Link</v>
      </c>
    </row>
    <row r="882" ht="195" spans="1:13">
      <c r="A882" s="1" t="s">
        <v>3353</v>
      </c>
      <c r="B882" s="1" t="s">
        <v>13</v>
      </c>
      <c r="C882" s="4" t="s">
        <v>3366</v>
      </c>
      <c r="D882" s="1" t="s">
        <v>3367</v>
      </c>
      <c r="F882" s="4" t="s">
        <v>17</v>
      </c>
      <c r="G882" s="1" t="s">
        <v>18</v>
      </c>
      <c r="H882" s="1" t="s">
        <v>19</v>
      </c>
      <c r="I882" s="1" t="s">
        <v>20</v>
      </c>
      <c r="J882" s="1" t="s">
        <v>3368</v>
      </c>
      <c r="K882" s="1" t="s">
        <v>22</v>
      </c>
      <c r="L882" s="1" t="str">
        <f>HYPERLINK("https://files.afu.se/Downloads/Transcripts/0%20-%20Government/USA%20-%20NASA%20Astrobiology/2012 08 14 - NASA Astrobiology - Lassen VFT - Boiling Springs Explained_-hrxe8kBOY0 - transcript (automated).pdf","Transcript Link")</f>
        <v>Transcript Link</v>
      </c>
      <c r="M882" s="2" t="str">
        <f>HYPERLINK("https://files.afu.se/Downloads/Transcripts/0%20-%20Government/USA%20-%20NASA%20Astrobiology/2012 08 14 - NASA Astrobiology - Lassen VFT - Boiling Springs Explained_-hrxe8kBOY0 - transcript (automated).pdf","Transcript Link")</f>
        <v>Transcript Link</v>
      </c>
    </row>
    <row r="883" ht="409.5" spans="1:13">
      <c r="A883" s="1" t="s">
        <v>3369</v>
      </c>
      <c r="B883" s="1" t="s">
        <v>13</v>
      </c>
      <c r="C883" s="4" t="s">
        <v>3370</v>
      </c>
      <c r="D883" s="1" t="s">
        <v>3371</v>
      </c>
      <c r="E883" s="1" t="s">
        <v>3372</v>
      </c>
      <c r="F883" s="4" t="s">
        <v>17</v>
      </c>
      <c r="G883" s="1" t="s">
        <v>18</v>
      </c>
      <c r="H883" s="1" t="s">
        <v>19</v>
      </c>
      <c r="I883" s="1" t="s">
        <v>20</v>
      </c>
      <c r="J883" s="1" t="s">
        <v>3373</v>
      </c>
      <c r="K883" s="1" t="s">
        <v>22</v>
      </c>
      <c r="L883" s="1" t="str">
        <f>HYPERLINK("https://files.afu.se/Downloads/Transcripts/0%20-%20Government/USA%20-%20NASA%20Astrobiology/2012 06 27 - NASA Astrobiology - Summer Student Presentations_p1SJfHVMM_E - transcript (automated).pdf","Transcript Link")</f>
        <v>Transcript Link</v>
      </c>
      <c r="M883" s="2" t="str">
        <f>HYPERLINK("https://files.afu.se/Downloads/Transcripts/0%20-%20Government/USA%20-%20NASA%20Astrobiology/2012 06 27 - NASA Astrobiology - Summer Student Presentations_p1SJfHVMM_E - transcript (automated).pdf","Transcript Link")</f>
        <v>Transcript Link</v>
      </c>
    </row>
    <row r="884" ht="195" spans="1:13">
      <c r="A884" s="1" t="s">
        <v>3369</v>
      </c>
      <c r="B884" s="1" t="s">
        <v>13</v>
      </c>
      <c r="C884" s="4" t="s">
        <v>3374</v>
      </c>
      <c r="D884" s="1" t="s">
        <v>3375</v>
      </c>
      <c r="E884" s="1" t="s">
        <v>3376</v>
      </c>
      <c r="F884" s="4" t="s">
        <v>17</v>
      </c>
      <c r="G884" s="1" t="s">
        <v>18</v>
      </c>
      <c r="H884" s="1" t="s">
        <v>19</v>
      </c>
      <c r="I884" s="1" t="s">
        <v>20</v>
      </c>
      <c r="J884" s="1" t="s">
        <v>3377</v>
      </c>
      <c r="K884" s="1" t="s">
        <v>22</v>
      </c>
      <c r="L884" s="1" t="str">
        <f>HYPERLINK("https://files.afu.se/Downloads/Transcripts/0%20-%20Government/USA%20-%20NASA%20Astrobiology/2012 06 27 - NASA Astrobiology - GSFC Summer Student Presentations_OG-r70gDzgw - transcript (automated).pdf","Transcript Link")</f>
        <v>Transcript Link</v>
      </c>
      <c r="M884" s="2" t="str">
        <f>HYPERLINK("https://files.afu.se/Downloads/Transcripts/0%20-%20Government/USA%20-%20NASA%20Astrobiology/2012 06 27 - NASA Astrobiology - GSFC Summer Student Presentations_OG-r70gDzgw - transcript (automated).pdf","Transcript Link")</f>
        <v>Transcript Link</v>
      </c>
    </row>
    <row r="885" ht="409.5" spans="1:13">
      <c r="A885" s="1" t="s">
        <v>3369</v>
      </c>
      <c r="B885" s="1" t="s">
        <v>13</v>
      </c>
      <c r="C885" s="4" t="s">
        <v>3378</v>
      </c>
      <c r="D885" s="1" t="s">
        <v>3379</v>
      </c>
      <c r="E885" s="1" t="s">
        <v>3380</v>
      </c>
      <c r="F885" s="4" t="s">
        <v>17</v>
      </c>
      <c r="G885" s="1" t="s">
        <v>18</v>
      </c>
      <c r="H885" s="1" t="s">
        <v>19</v>
      </c>
      <c r="I885" s="1" t="s">
        <v>20</v>
      </c>
      <c r="J885" s="1" t="s">
        <v>3381</v>
      </c>
      <c r="K885" s="1" t="s">
        <v>22</v>
      </c>
      <c r="L885" s="1" t="str">
        <f>HYPERLINK("https://files.afu.se/Downloads/Transcripts/0%20-%20Government/USA%20-%20NASA%20Astrobiology/2012 06 27 - NASA Astrobiology - FAR Seminar Series  Elise Furlan and Evgenya Shkolnik_-wZbho9eyOc - transcript (automated).pdf","Transcript Link")</f>
        <v>Transcript Link</v>
      </c>
      <c r="M885" s="2" t="str">
        <f>HYPERLINK("https://files.afu.se/Downloads/Transcripts/0%20-%20Government/USA%20-%20NASA%20Astrobiology/2012 06 27 - NASA Astrobiology - FAR Seminar Series  Elise Furlan and Evgenya Shkolnik_-wZbho9eyOc - transcript (automated).pdf","Transcript Link")</f>
        <v>Transcript Link</v>
      </c>
    </row>
    <row r="886" ht="409.5" spans="1:13">
      <c r="A886" s="1" t="s">
        <v>3369</v>
      </c>
      <c r="B886" s="1" t="s">
        <v>13</v>
      </c>
      <c r="C886" s="4" t="s">
        <v>3382</v>
      </c>
      <c r="D886" s="1" t="s">
        <v>3383</v>
      </c>
      <c r="E886" s="1" t="s">
        <v>3384</v>
      </c>
      <c r="F886" s="4" t="s">
        <v>17</v>
      </c>
      <c r="G886" s="1" t="s">
        <v>18</v>
      </c>
      <c r="H886" s="1" t="s">
        <v>19</v>
      </c>
      <c r="I886" s="1" t="s">
        <v>20</v>
      </c>
      <c r="J886" s="1" t="s">
        <v>3385</v>
      </c>
      <c r="K886" s="1" t="s">
        <v>22</v>
      </c>
      <c r="L886" s="1" t="str">
        <f>HYPERLINK("https://files.afu.se/Downloads/Transcripts/0%20-%20Government/USA%20-%20NASA%20Astrobiology/2012 06 27 - NASA Astrobiology - FAR Seminar Series  William J. Brazelton and Catherine Neish_zMLjdrDB2Sk - transcript (automated).pdf","Transcript Link")</f>
        <v>Transcript Link</v>
      </c>
      <c r="M886" s="2" t="str">
        <f>HYPERLINK("https://files.afu.se/Downloads/Transcripts/0%20-%20Government/USA%20-%20NASA%20Astrobiology/2012 06 27 - NASA Astrobiology - FAR Seminar Series  William J. Brazelton and Catherine Neish_zMLjdrDB2Sk - transcript (automated).pdf","Transcript Link")</f>
        <v>Transcript Link</v>
      </c>
    </row>
    <row r="887" ht="300" spans="1:13">
      <c r="A887" s="1" t="s">
        <v>3386</v>
      </c>
      <c r="B887" s="1" t="s">
        <v>13</v>
      </c>
      <c r="C887" s="4" t="s">
        <v>3387</v>
      </c>
      <c r="D887" s="1" t="s">
        <v>3388</v>
      </c>
      <c r="E887" s="1" t="s">
        <v>3389</v>
      </c>
      <c r="F887" s="4" t="s">
        <v>17</v>
      </c>
      <c r="G887" s="1" t="s">
        <v>18</v>
      </c>
      <c r="H887" s="1" t="s">
        <v>19</v>
      </c>
      <c r="I887" s="1" t="s">
        <v>20</v>
      </c>
      <c r="J887" s="1" t="s">
        <v>3390</v>
      </c>
      <c r="K887" s="1" t="s">
        <v>22</v>
      </c>
      <c r="L887" s="1" t="str">
        <f>HYPERLINK("https://files.afu.se/Downloads/Transcripts/0%20-%20Government/USA%20-%20NASA%20Astrobiology/2012 06 26 - NASA Astrobiology - NAI Director's Seminar Series  Steven D'Hondt_w808EYlGpuM - transcript (automated).pdf","Transcript Link")</f>
        <v>Transcript Link</v>
      </c>
      <c r="M887" s="2" t="str">
        <f>HYPERLINK("https://files.afu.se/Downloads/Transcripts/0%20-%20Government/USA%20-%20NASA%20Astrobiology/2012 06 26 - NASA Astrobiology - NAI Director's Seminar Series  Steven D'Hondt_w808EYlGpuM - transcript (automated).pdf","Transcript Link")</f>
        <v>Transcript Link</v>
      </c>
    </row>
    <row r="888" ht="285" spans="1:13">
      <c r="A888" s="1" t="s">
        <v>3391</v>
      </c>
      <c r="B888" s="1" t="s">
        <v>13</v>
      </c>
      <c r="C888" s="4" t="s">
        <v>3392</v>
      </c>
      <c r="D888" s="1" t="s">
        <v>3393</v>
      </c>
      <c r="E888" s="1" t="s">
        <v>3394</v>
      </c>
      <c r="F888" s="4" t="s">
        <v>17</v>
      </c>
      <c r="G888" s="1" t="s">
        <v>18</v>
      </c>
      <c r="H888" s="1" t="s">
        <v>19</v>
      </c>
      <c r="I888" s="1" t="s">
        <v>20</v>
      </c>
      <c r="J888" s="1" t="s">
        <v>3395</v>
      </c>
      <c r="K888" s="1" t="s">
        <v>22</v>
      </c>
      <c r="L888" s="1" t="str">
        <f>HYPERLINK("https://files.afu.se/Downloads/Transcripts/0%20-%20Government/USA%20-%20NASA%20Astrobiology/2012 06 25 - NASA Astrobiology - Explorer, Nobel Laureate, Astrobiologist  Things you Never Knew About Barry Blumberg_S6VW-gAt9rI - transcript (automated).pdf","Transcript Link")</f>
        <v>Transcript Link</v>
      </c>
      <c r="M888" s="2" t="str">
        <f>HYPERLINK("https://files.afu.se/Downloads/Transcripts/0%20-%20Government/USA%20-%20NASA%20Astrobiology/2012 06 25 - NASA Astrobiology - Explorer, Nobel Laureate, Astrobiologist  Things you Never Knew About Barry Blumberg_S6VW-gAt9rI - transcript (automated).pdf","Transcript Link")</f>
        <v>Transcript Link</v>
      </c>
    </row>
    <row r="889" ht="345" spans="1:13">
      <c r="A889" s="1" t="s">
        <v>3396</v>
      </c>
      <c r="B889" s="1" t="s">
        <v>13</v>
      </c>
      <c r="C889" s="4" t="s">
        <v>3397</v>
      </c>
      <c r="D889" s="1" t="s">
        <v>3398</v>
      </c>
      <c r="E889" s="1" t="s">
        <v>3399</v>
      </c>
      <c r="F889" s="4" t="s">
        <v>17</v>
      </c>
      <c r="G889" s="1" t="s">
        <v>18</v>
      </c>
      <c r="H889" s="1" t="s">
        <v>19</v>
      </c>
      <c r="I889" s="1" t="s">
        <v>20</v>
      </c>
      <c r="J889" s="1" t="s">
        <v>3400</v>
      </c>
      <c r="K889" s="1" t="s">
        <v>22</v>
      </c>
      <c r="L889" s="1" t="str">
        <f>HYPERLINK("https://files.afu.se/Downloads/Transcripts/0%20-%20Government/USA%20-%20NASA%20Astrobiology/2012 06 21 - NASA Astrobiology - NAI Director's Seminar Series  Tim Raub_iqd2NOgWWaE - transcript (automated).pdf","Transcript Link")</f>
        <v>Transcript Link</v>
      </c>
      <c r="M889" s="2" t="str">
        <f>HYPERLINK("https://files.afu.se/Downloads/Transcripts/0%20-%20Government/USA%20-%20NASA%20Astrobiology/2012 06 21 - NASA Astrobiology - NAI Director's Seminar Series  Tim Raub_iqd2NOgWWaE - transcript (automated).pdf","Transcript Link")</f>
        <v>Transcript Link</v>
      </c>
    </row>
    <row r="890" ht="409.5" spans="1:13">
      <c r="A890" s="1" t="s">
        <v>3396</v>
      </c>
      <c r="B890" s="1" t="s">
        <v>13</v>
      </c>
      <c r="C890" s="4" t="s">
        <v>3401</v>
      </c>
      <c r="D890" s="1" t="s">
        <v>3402</v>
      </c>
      <c r="E890" s="1" t="s">
        <v>3403</v>
      </c>
      <c r="F890" s="4" t="s">
        <v>17</v>
      </c>
      <c r="G890" s="1" t="s">
        <v>18</v>
      </c>
      <c r="H890" s="1" t="s">
        <v>19</v>
      </c>
      <c r="I890" s="1" t="s">
        <v>20</v>
      </c>
      <c r="J890" s="1" t="s">
        <v>3404</v>
      </c>
      <c r="K890" s="1" t="s">
        <v>22</v>
      </c>
      <c r="L890" s="1" t="str">
        <f>HYPERLINK("https://files.afu.se/Downloads/Transcripts/0%20-%20Government/USA%20-%20NASA%20Astrobiology/2012 06 21 - NASA Astrobiology - NAI Director's Seminar Series  Sean Raymond and Avi Mandell_ZTtaHXeWy1M - transcript (automated).pdf","Transcript Link")</f>
        <v>Transcript Link</v>
      </c>
      <c r="M890" s="2" t="str">
        <f>HYPERLINK("https://files.afu.se/Downloads/Transcripts/0%20-%20Government/USA%20-%20NASA%20Astrobiology/2012 06 21 - NASA Astrobiology - NAI Director's Seminar Series  Sean Raymond and Avi Mandell_ZTtaHXeWy1M - transcript (automated).pdf","Transcript Link")</f>
        <v>Transcript Link</v>
      </c>
    </row>
    <row r="891" ht="315" spans="1:13">
      <c r="A891" s="1" t="s">
        <v>3396</v>
      </c>
      <c r="B891" s="1" t="s">
        <v>13</v>
      </c>
      <c r="C891" s="4" t="s">
        <v>3405</v>
      </c>
      <c r="D891" s="1" t="s">
        <v>3406</v>
      </c>
      <c r="E891" s="1" t="s">
        <v>3407</v>
      </c>
      <c r="F891" s="4" t="s">
        <v>17</v>
      </c>
      <c r="G891" s="1" t="s">
        <v>18</v>
      </c>
      <c r="H891" s="1" t="s">
        <v>19</v>
      </c>
      <c r="I891" s="1" t="s">
        <v>20</v>
      </c>
      <c r="J891" s="1" t="s">
        <v>3408</v>
      </c>
      <c r="K891" s="1" t="s">
        <v>22</v>
      </c>
      <c r="L891" s="1" t="str">
        <f>HYPERLINK("https://files.afu.se/Downloads/Transcripts/0%20-%20Government/USA%20-%20NASA%20Astrobiology/2012 06 21 - NASA Astrobiology - NAI Director's Seminar Series  Lisa Pratt and T.C. Onstott_f_4-fickHsU - transcript (automated).pdf","Transcript Link")</f>
        <v>Transcript Link</v>
      </c>
      <c r="M891" s="2" t="str">
        <f>HYPERLINK("https://files.afu.se/Downloads/Transcripts/0%20-%20Government/USA%20-%20NASA%20Astrobiology/2012 06 21 - NASA Astrobiology - NAI Director's Seminar Series  Lisa Pratt and T.C. Onstott_f_4-fickHsU - transcript (automated).pdf","Transcript Link")</f>
        <v>Transcript Link</v>
      </c>
    </row>
    <row r="892" ht="409.5" spans="1:13">
      <c r="A892" s="1" t="s">
        <v>3396</v>
      </c>
      <c r="B892" s="1" t="s">
        <v>13</v>
      </c>
      <c r="C892" s="4" t="s">
        <v>3409</v>
      </c>
      <c r="D892" s="1" t="s">
        <v>3410</v>
      </c>
      <c r="E892" s="1" t="s">
        <v>3411</v>
      </c>
      <c r="F892" s="4" t="s">
        <v>17</v>
      </c>
      <c r="G892" s="1" t="s">
        <v>18</v>
      </c>
      <c r="H892" s="1" t="s">
        <v>19</v>
      </c>
      <c r="I892" s="1" t="s">
        <v>20</v>
      </c>
      <c r="J892" s="1" t="s">
        <v>3412</v>
      </c>
      <c r="K892" s="1" t="s">
        <v>22</v>
      </c>
      <c r="L892" s="1" t="str">
        <f>HYPERLINK("https://files.afu.se/Downloads/Transcripts/0%20-%20Government/USA%20-%20NASA%20Astrobiology/2012 06 21 - NASA Astrobiology - NAI Director's Seminar Series  Drake Deming_o7nxZBhtn4k - transcript (automated).pdf","Transcript Link")</f>
        <v>Transcript Link</v>
      </c>
      <c r="M892" s="2" t="str">
        <f>HYPERLINK("https://files.afu.se/Downloads/Transcripts/0%20-%20Government/USA%20-%20NASA%20Astrobiology/2012 06 21 - NASA Astrobiology - NAI Director's Seminar Series  Drake Deming_o7nxZBhtn4k - transcript (automated).pdf","Transcript Link")</f>
        <v>Transcript Link</v>
      </c>
    </row>
    <row r="893" ht="409.5" spans="1:13">
      <c r="A893" s="1" t="s">
        <v>3396</v>
      </c>
      <c r="B893" s="1" t="s">
        <v>13</v>
      </c>
      <c r="C893" s="4" t="s">
        <v>3413</v>
      </c>
      <c r="D893" s="1" t="s">
        <v>3414</v>
      </c>
      <c r="E893" s="1" t="s">
        <v>3415</v>
      </c>
      <c r="F893" s="4" t="s">
        <v>17</v>
      </c>
      <c r="G893" s="1" t="s">
        <v>18</v>
      </c>
      <c r="H893" s="1" t="s">
        <v>19</v>
      </c>
      <c r="I893" s="1" t="s">
        <v>20</v>
      </c>
      <c r="J893" s="1" t="s">
        <v>3416</v>
      </c>
      <c r="K893" s="1" t="s">
        <v>22</v>
      </c>
      <c r="L893" s="1" t="str">
        <f>HYPERLINK("https://files.afu.se/Downloads/Transcripts/0%20-%20Government/USA%20-%20NASA%20Astrobiology/2012 06 21 - NASA Astrobiology - NAI Director's Seminar Series  Julie Huber_rBMdzp8dVjw - transcript (automated).pdf","Transcript Link")</f>
        <v>Transcript Link</v>
      </c>
      <c r="M893" s="2" t="str">
        <f>HYPERLINK("https://files.afu.se/Downloads/Transcripts/0%20-%20Government/USA%20-%20NASA%20Astrobiology/2012 06 21 - NASA Astrobiology - NAI Director's Seminar Series  Julie Huber_rBMdzp8dVjw - transcript (automated).pdf","Transcript Link")</f>
        <v>Transcript Link</v>
      </c>
    </row>
    <row r="894" ht="375" spans="1:13">
      <c r="A894" s="1" t="s">
        <v>3396</v>
      </c>
      <c r="B894" s="1" t="s">
        <v>13</v>
      </c>
      <c r="C894" s="4" t="s">
        <v>3417</v>
      </c>
      <c r="D894" s="1" t="s">
        <v>3418</v>
      </c>
      <c r="E894" s="1" t="s">
        <v>3419</v>
      </c>
      <c r="F894" s="4" t="s">
        <v>17</v>
      </c>
      <c r="G894" s="1" t="s">
        <v>18</v>
      </c>
      <c r="H894" s="1" t="s">
        <v>19</v>
      </c>
      <c r="I894" s="1" t="s">
        <v>20</v>
      </c>
      <c r="J894" s="1" t="s">
        <v>3420</v>
      </c>
      <c r="K894" s="1" t="s">
        <v>22</v>
      </c>
      <c r="L894" s="1" t="str">
        <f>HYPERLINK("https://files.afu.se/Downloads/Transcripts/0%20-%20Government/USA%20-%20NASA%20Astrobiology/2012 06 21 - NASA Astrobiology - NAI Director's Seminar Series  David Hollenbach_bAYO6VCGYu4 - transcript (automated).pdf","Transcript Link")</f>
        <v>Transcript Link</v>
      </c>
      <c r="M894" s="2" t="str">
        <f>HYPERLINK("https://files.afu.se/Downloads/Transcripts/0%20-%20Government/USA%20-%20NASA%20Astrobiology/2012 06 21 - NASA Astrobiology - NAI Director's Seminar Series  David Hollenbach_bAYO6VCGYu4 - transcript (automated).pdf","Transcript Link")</f>
        <v>Transcript Link</v>
      </c>
    </row>
    <row r="895" ht="315" spans="1:13">
      <c r="A895" s="1" t="s">
        <v>3421</v>
      </c>
      <c r="B895" s="1" t="s">
        <v>13</v>
      </c>
      <c r="C895" s="4" t="s">
        <v>3422</v>
      </c>
      <c r="D895" s="1" t="s">
        <v>3423</v>
      </c>
      <c r="E895" s="1" t="s">
        <v>3424</v>
      </c>
      <c r="F895" s="4" t="s">
        <v>17</v>
      </c>
      <c r="G895" s="1" t="s">
        <v>18</v>
      </c>
      <c r="H895" s="1" t="s">
        <v>19</v>
      </c>
      <c r="I895" s="1" t="s">
        <v>20</v>
      </c>
      <c r="J895" s="1" t="s">
        <v>3425</v>
      </c>
      <c r="K895" s="1" t="s">
        <v>22</v>
      </c>
      <c r="L895" s="1" t="str">
        <f>HYPERLINK("https://files.afu.se/Downloads/Transcripts/0%20-%20Government/USA%20-%20NASA%20Astrobiology/2012 06 19 - NASA Astrobiology - NAI Director's Seminar Series  Jack Szostak_5EMFQfh-VZA - transcript (automated).pdf","Transcript Link")</f>
        <v>Transcript Link</v>
      </c>
      <c r="M895" s="2" t="str">
        <f>HYPERLINK("https://files.afu.se/Downloads/Transcripts/0%20-%20Government/USA%20-%20NASA%20Astrobiology/2012 06 19 - NASA Astrobiology - NAI Director's Seminar Series  Jack Szostak_5EMFQfh-VZA - transcript (automated).pdf","Transcript Link")</f>
        <v>Transcript Link</v>
      </c>
    </row>
    <row r="896" ht="255" spans="1:13">
      <c r="A896" s="1" t="s">
        <v>3421</v>
      </c>
      <c r="B896" s="1" t="s">
        <v>13</v>
      </c>
      <c r="C896" s="4" t="s">
        <v>3426</v>
      </c>
      <c r="D896" s="1" t="s">
        <v>3427</v>
      </c>
      <c r="E896" s="1" t="s">
        <v>3428</v>
      </c>
      <c r="F896" s="4" t="s">
        <v>17</v>
      </c>
      <c r="G896" s="1" t="s">
        <v>18</v>
      </c>
      <c r="H896" s="1" t="s">
        <v>19</v>
      </c>
      <c r="I896" s="1" t="s">
        <v>20</v>
      </c>
      <c r="J896" s="1" t="s">
        <v>3429</v>
      </c>
      <c r="K896" s="1" t="s">
        <v>22</v>
      </c>
      <c r="L896" s="1" t="str">
        <f>HYPERLINK("https://files.afu.se/Downloads/Transcripts/0%20-%20Government/USA%20-%20NASA%20Astrobiology/2012 06 19 - NASA Astrobiology - NAI Director's Seminar Series  Ariel Anbar_fs1mQ1-dkAM - transcript (automated).pdf","Transcript Link")</f>
        <v>Transcript Link</v>
      </c>
      <c r="M896" s="2" t="str">
        <f>HYPERLINK("https://files.afu.se/Downloads/Transcripts/0%20-%20Government/USA%20-%20NASA%20Astrobiology/2012 06 19 - NASA Astrobiology - NAI Director's Seminar Series  Ariel Anbar_fs1mQ1-dkAM - transcript (automated).pdf","Transcript Link")</f>
        <v>Transcript Link</v>
      </c>
    </row>
    <row r="897" ht="255" spans="1:13">
      <c r="A897" s="1" t="s">
        <v>3421</v>
      </c>
      <c r="B897" s="1" t="s">
        <v>13</v>
      </c>
      <c r="C897" s="4" t="s">
        <v>3430</v>
      </c>
      <c r="D897" s="1" t="s">
        <v>3431</v>
      </c>
      <c r="E897" s="1" t="s">
        <v>3432</v>
      </c>
      <c r="F897" s="4" t="s">
        <v>17</v>
      </c>
      <c r="G897" s="1" t="s">
        <v>18</v>
      </c>
      <c r="H897" s="1" t="s">
        <v>19</v>
      </c>
      <c r="I897" s="1" t="s">
        <v>20</v>
      </c>
      <c r="J897" s="1" t="s">
        <v>3433</v>
      </c>
      <c r="K897" s="1" t="s">
        <v>22</v>
      </c>
      <c r="L897" s="1" t="str">
        <f>HYPERLINK("https://files.afu.se/Downloads/Transcripts/0%20-%20Government/USA%20-%20NASA%20Astrobiology/2012 06 19 - NASA Astrobiology - NAI Director's Seminar Series  Geoff Marcy_NX4RzNAFYfY - transcript (automated).pdf","Transcript Link")</f>
        <v>Transcript Link</v>
      </c>
      <c r="M897" s="2" t="str">
        <f>HYPERLINK("https://files.afu.se/Downloads/Transcripts/0%20-%20Government/USA%20-%20NASA%20Astrobiology/2012 06 19 - NASA Astrobiology - NAI Director's Seminar Series  Geoff Marcy_NX4RzNAFYfY - transcript (automated).pdf","Transcript Link")</f>
        <v>Transcript Link</v>
      </c>
    </row>
    <row r="898" ht="195" spans="1:13">
      <c r="A898" s="1" t="s">
        <v>3434</v>
      </c>
      <c r="B898" s="1" t="s">
        <v>13</v>
      </c>
      <c r="C898" s="4" t="s">
        <v>3435</v>
      </c>
      <c r="D898" s="1" t="s">
        <v>3436</v>
      </c>
      <c r="F898" s="4" t="s">
        <v>17</v>
      </c>
      <c r="G898" s="1" t="s">
        <v>18</v>
      </c>
      <c r="H898" s="1" t="s">
        <v>19</v>
      </c>
      <c r="I898" s="1" t="s">
        <v>20</v>
      </c>
      <c r="J898" s="1" t="s">
        <v>3437</v>
      </c>
      <c r="K898" s="1" t="s">
        <v>22</v>
      </c>
      <c r="L898" s="1" t="str">
        <f>HYPERLINK("https://files.afu.se/Downloads/Transcripts/0%20-%20Government/USA%20-%20NASA%20Astrobiology/2012 06 13 - NASA Astrobiology - NAI Director's Seminar Series  J. William Schopf_zIgJWIzkIZQ - transcript (automated).pdf","Transcript Link")</f>
        <v>Transcript Link</v>
      </c>
      <c r="M898" s="2" t="str">
        <f>HYPERLINK("https://files.afu.se/Downloads/Transcripts/0%20-%20Government/USA%20-%20NASA%20Astrobiology/2012 06 13 - NASA Astrobiology - NAI Director's Seminar Series  J. William Schopf_zIgJWIzkIZQ - transcript (automated).pdf","Transcript Link")</f>
        <v>Transcript Link</v>
      </c>
    </row>
    <row r="899" ht="315" spans="1:13">
      <c r="A899" s="1" t="s">
        <v>3434</v>
      </c>
      <c r="B899" s="1" t="s">
        <v>13</v>
      </c>
      <c r="C899" s="4" t="s">
        <v>3438</v>
      </c>
      <c r="D899" s="1" t="s">
        <v>3439</v>
      </c>
      <c r="E899" s="1" t="s">
        <v>3440</v>
      </c>
      <c r="F899" s="4" t="s">
        <v>17</v>
      </c>
      <c r="G899" s="1" t="s">
        <v>18</v>
      </c>
      <c r="H899" s="1" t="s">
        <v>19</v>
      </c>
      <c r="I899" s="1" t="s">
        <v>20</v>
      </c>
      <c r="J899" s="1" t="s">
        <v>3441</v>
      </c>
      <c r="K899" s="1" t="s">
        <v>22</v>
      </c>
      <c r="L899" s="1" t="str">
        <f>HYPERLINK("https://files.afu.se/Downloads/Transcripts/0%20-%20Government/USA%20-%20NASA%20Astrobiology/2012 06 13 - NASA Astrobiology - NAI Director's Seminar Series  Roger Summons_SaeKcuVIuLk - transcript (automated).pdf","Transcript Link")</f>
        <v>Transcript Link</v>
      </c>
      <c r="M899" s="2" t="str">
        <f>HYPERLINK("https://files.afu.se/Downloads/Transcripts/0%20-%20Government/USA%20-%20NASA%20Astrobiology/2012 06 13 - NASA Astrobiology - NAI Director's Seminar Series  Roger Summons_SaeKcuVIuLk - transcript (automated).pdf","Transcript Link")</f>
        <v>Transcript Link</v>
      </c>
    </row>
    <row r="900" ht="409.5" spans="1:13">
      <c r="A900" s="1" t="s">
        <v>3442</v>
      </c>
      <c r="B900" s="1" t="s">
        <v>13</v>
      </c>
      <c r="C900" s="4" t="s">
        <v>3443</v>
      </c>
      <c r="D900" s="1" t="s">
        <v>3444</v>
      </c>
      <c r="E900" s="1" t="s">
        <v>3445</v>
      </c>
      <c r="F900" s="4" t="s">
        <v>17</v>
      </c>
      <c r="G900" s="1" t="s">
        <v>18</v>
      </c>
      <c r="H900" s="1" t="s">
        <v>19</v>
      </c>
      <c r="I900" s="1" t="s">
        <v>20</v>
      </c>
      <c r="J900" s="1" t="s">
        <v>3446</v>
      </c>
      <c r="K900" s="1" t="s">
        <v>22</v>
      </c>
      <c r="L900" s="1" t="str">
        <f>HYPERLINK("https://files.afu.se/Downloads/Transcripts/0%20-%20Government/USA%20-%20NASA%20Astrobiology/2012 06 11 - NASA Astrobiology - NAI DIrector's Seminar Series  Steven Benner_8RZsWVBQzOk - transcript (automated).pdf","Transcript Link")</f>
        <v>Transcript Link</v>
      </c>
      <c r="M900" s="2" t="str">
        <f>HYPERLINK("https://files.afu.se/Downloads/Transcripts/0%20-%20Government/USA%20-%20NASA%20Astrobiology/2012 06 11 - NASA Astrobiology - NAI DIrector's Seminar Series  Steven Benner_8RZsWVBQzOk - transcript (automated).pdf","Transcript Link")</f>
        <v>Transcript Link</v>
      </c>
    </row>
    <row r="901" ht="409.5" spans="1:13">
      <c r="A901" s="1" t="s">
        <v>3447</v>
      </c>
      <c r="B901" s="1" t="s">
        <v>13</v>
      </c>
      <c r="C901" s="4" t="s">
        <v>3448</v>
      </c>
      <c r="D901" s="1" t="s">
        <v>3449</v>
      </c>
      <c r="E901" s="1" t="s">
        <v>3450</v>
      </c>
      <c r="F901" s="4" t="s">
        <v>17</v>
      </c>
      <c r="G901" s="1" t="s">
        <v>18</v>
      </c>
      <c r="H901" s="1" t="s">
        <v>19</v>
      </c>
      <c r="I901" s="1" t="s">
        <v>20</v>
      </c>
      <c r="J901" s="1" t="s">
        <v>3451</v>
      </c>
      <c r="K901" s="1" t="s">
        <v>22</v>
      </c>
      <c r="L901" s="1" t="str">
        <f>HYPERLINK("https://files.afu.se/Downloads/Transcripts/0%20-%20Government/USA%20-%20NASA%20Astrobiology/2012 06 07 - NASA Astrobiology - NAI Director's Seminar Series  Jody Deming and James Staley_7Co_cSvcITE - transcript (automated).pdf","Transcript Link")</f>
        <v>Transcript Link</v>
      </c>
      <c r="M901" s="2" t="str">
        <f>HYPERLINK("https://files.afu.se/Downloads/Transcripts/0%20-%20Government/USA%20-%20NASA%20Astrobiology/2012 06 07 - NASA Astrobiology - NAI Director's Seminar Series  Jody Deming and James Staley_7Co_cSvcITE - transcript (automated).pdf","Transcript Link")</f>
        <v>Transcript Link</v>
      </c>
    </row>
    <row r="902" ht="405" spans="1:13">
      <c r="A902" s="1" t="s">
        <v>3452</v>
      </c>
      <c r="B902" s="1" t="s">
        <v>13</v>
      </c>
      <c r="C902" s="4" t="s">
        <v>3453</v>
      </c>
      <c r="D902" s="1" t="s">
        <v>3454</v>
      </c>
      <c r="E902" s="1" t="s">
        <v>3455</v>
      </c>
      <c r="F902" s="4" t="s">
        <v>17</v>
      </c>
      <c r="G902" s="1" t="s">
        <v>18</v>
      </c>
      <c r="H902" s="1" t="s">
        <v>19</v>
      </c>
      <c r="I902" s="1" t="s">
        <v>20</v>
      </c>
      <c r="J902" s="1" t="s">
        <v>3456</v>
      </c>
      <c r="K902" s="1" t="s">
        <v>22</v>
      </c>
      <c r="L902" s="1" t="str">
        <f>HYPERLINK("https://files.afu.se/Downloads/Transcripts/0%20-%20Government/USA%20-%20NASA%20Astrobiology/2012 06 05 - NASA Astrobiology - NAI Director's Seminar Series  Giovanni Tinetti_2DhC17KGrbM - transcript (automated).pdf","Transcript Link")</f>
        <v>Transcript Link</v>
      </c>
      <c r="M902" s="2" t="str">
        <f>HYPERLINK("https://files.afu.se/Downloads/Transcripts/0%20-%20Government/USA%20-%20NASA%20Astrobiology/2012 06 05 - NASA Astrobiology - NAI Director's Seminar Series  Giovanni Tinetti_2DhC17KGrbM - transcript (automated).pdf","Transcript Link")</f>
        <v>Transcript Link</v>
      </c>
    </row>
    <row r="903" ht="409.5" spans="1:13">
      <c r="A903" s="1" t="s">
        <v>3452</v>
      </c>
      <c r="B903" s="1" t="s">
        <v>13</v>
      </c>
      <c r="C903" s="4" t="s">
        <v>3457</v>
      </c>
      <c r="D903" s="1" t="s">
        <v>3458</v>
      </c>
      <c r="E903" s="1" t="s">
        <v>3459</v>
      </c>
      <c r="F903" s="4" t="s">
        <v>17</v>
      </c>
      <c r="G903" s="1" t="s">
        <v>18</v>
      </c>
      <c r="H903" s="1" t="s">
        <v>19</v>
      </c>
      <c r="I903" s="1" t="s">
        <v>20</v>
      </c>
      <c r="J903" s="1" t="s">
        <v>3460</v>
      </c>
      <c r="K903" s="1" t="s">
        <v>22</v>
      </c>
      <c r="L903" s="1" t="str">
        <f>HYPERLINK("https://files.afu.se/Downloads/Transcripts/0%20-%20Government/USA%20-%20NASA%20Astrobiology/2012 06 05 - NASA Astrobiology - NAI Director's Seminar Series  Norm Sleep_SrgGnXYdYsA - transcript (automated).pdf","Transcript Link")</f>
        <v>Transcript Link</v>
      </c>
      <c r="M903" s="2" t="str">
        <f>HYPERLINK("https://files.afu.se/Downloads/Transcripts/0%20-%20Government/USA%20-%20NASA%20Astrobiology/2012 06 05 - NASA Astrobiology - NAI Director's Seminar Series  Norm Sleep_SrgGnXYdYsA - transcript (automated).pdf","Transcript Link")</f>
        <v>Transcript Link</v>
      </c>
    </row>
    <row r="904" ht="405" spans="1:13">
      <c r="A904" s="1" t="s">
        <v>3452</v>
      </c>
      <c r="B904" s="1" t="s">
        <v>13</v>
      </c>
      <c r="C904" s="4" t="s">
        <v>3461</v>
      </c>
      <c r="D904" s="1" t="s">
        <v>3462</v>
      </c>
      <c r="E904" s="1" t="s">
        <v>3463</v>
      </c>
      <c r="F904" s="4" t="s">
        <v>17</v>
      </c>
      <c r="G904" s="1" t="s">
        <v>18</v>
      </c>
      <c r="H904" s="1" t="s">
        <v>19</v>
      </c>
      <c r="I904" s="1" t="s">
        <v>20</v>
      </c>
      <c r="J904" s="1" t="s">
        <v>3464</v>
      </c>
      <c r="K904" s="1" t="s">
        <v>22</v>
      </c>
      <c r="L904" s="1" t="str">
        <f>HYPERLINK("https://files.afu.se/Downloads/Transcripts/0%20-%20Government/USA%20-%20NASA%20Astrobiology/2012 06 05 - NASA Astrobiology - NAI Director's Seminar Series  David Blake_cxDT_7beav0 - transcript (automated).pdf","Transcript Link")</f>
        <v>Transcript Link</v>
      </c>
      <c r="M904" s="2" t="str">
        <f>HYPERLINK("https://files.afu.se/Downloads/Transcripts/0%20-%20Government/USA%20-%20NASA%20Astrobiology/2012 06 05 - NASA Astrobiology - NAI Director's Seminar Series  David Blake_cxDT_7beav0 - transcript (automated).pdf","Transcript Link")</f>
        <v>Transcript Link</v>
      </c>
    </row>
    <row r="905" ht="195" spans="1:13">
      <c r="A905" s="1" t="s">
        <v>3465</v>
      </c>
      <c r="B905" s="1" t="s">
        <v>13</v>
      </c>
      <c r="C905" s="4" t="s">
        <v>3466</v>
      </c>
      <c r="D905" s="1" t="s">
        <v>3467</v>
      </c>
      <c r="E905" s="1" t="s">
        <v>3468</v>
      </c>
      <c r="F905" s="4" t="s">
        <v>17</v>
      </c>
      <c r="G905" s="1" t="s">
        <v>18</v>
      </c>
      <c r="H905" s="1" t="s">
        <v>19</v>
      </c>
      <c r="I905" s="1" t="s">
        <v>20</v>
      </c>
      <c r="J905" s="1" t="s">
        <v>3469</v>
      </c>
      <c r="K905" s="1" t="s">
        <v>22</v>
      </c>
      <c r="L905" s="1" t="str">
        <f>HYPERLINK("https://files.afu.se/Downloads/Transcripts/0%20-%20Government/USA%20-%20NASA%20Astrobiology/2012 03 29 - NASA Astrobiology - David Des Marais  Exploring Mars_TNOQMpQZUWA - transcript (automated).pdf","Transcript Link")</f>
        <v>Transcript Link</v>
      </c>
      <c r="M905" s="2" t="str">
        <f>HYPERLINK("https://files.afu.se/Downloads/Transcripts/0%20-%20Government/USA%20-%20NASA%20Astrobiology/2012 03 29 - NASA Astrobiology - David Des Marais  Exploring Mars_TNOQMpQZUWA - transcript (automated).pdf","Transcript Link")</f>
        <v>Transcript Link</v>
      </c>
    </row>
    <row r="906" ht="195" spans="1:13">
      <c r="A906" s="1" t="s">
        <v>3470</v>
      </c>
      <c r="B906" s="1" t="s">
        <v>13</v>
      </c>
      <c r="C906" s="4" t="s">
        <v>3471</v>
      </c>
      <c r="D906" s="1" t="s">
        <v>3472</v>
      </c>
      <c r="E906" s="1" t="s">
        <v>3473</v>
      </c>
      <c r="F906" s="4" t="s">
        <v>17</v>
      </c>
      <c r="G906" s="1" t="s">
        <v>18</v>
      </c>
      <c r="H906" s="1" t="s">
        <v>19</v>
      </c>
      <c r="I906" s="1" t="s">
        <v>20</v>
      </c>
      <c r="J906" s="1" t="s">
        <v>3474</v>
      </c>
      <c r="K906" s="1" t="s">
        <v>22</v>
      </c>
      <c r="L906" s="1" t="str">
        <f>HYPERLINK("https://files.afu.se/Downloads/Transcripts/0%20-%20Government/USA%20-%20NASA%20Astrobiology/2012 02 23 - NASA Astrobiology - From the Earth to the Solar System (FETTSS) Trailer_lvxfq9_vyEQ - transcript (automated).pdf","Transcript Link")</f>
        <v>Transcript Link</v>
      </c>
      <c r="M906" s="2" t="str">
        <f>HYPERLINK("https://files.afu.se/Downloads/Transcripts/0%20-%20Government/USA%20-%20NASA%20Astrobiology/2012 02 23 - NASA Astrobiology - From the Earth to the Solar System (FETTSS) Trailer_lvxfq9_vyEQ - transcript (automated).pdf","Transcript Link")</f>
        <v>Transcript Link</v>
      </c>
    </row>
  </sheetData>
  <hyperlinks>
    <hyperlink ref="C2" r:id="rId1" display="https://youtu.be/L59SS-YAgZc"/>
    <hyperlink ref="F2" r:id="rId2" display="https://files.afu.se/Downloads/Transcripts/0%20-%20Government/USA%20-%20NASA%20Astrobiology/"/>
    <hyperlink ref="C3" r:id="rId3" display="https://youtu.be/5uUXh82dzMw"/>
    <hyperlink ref="F3" r:id="rId2" display="https://files.afu.se/Downloads/Transcripts/0%20-%20Government/USA%20-%20NASA%20Astrobiology/"/>
    <hyperlink ref="C4" r:id="rId4" display="https://youtu.be/qQd31jpsJbs"/>
    <hyperlink ref="F4" r:id="rId2" display="https://files.afu.se/Downloads/Transcripts/0%20-%20Government/USA%20-%20NASA%20Astrobiology/"/>
    <hyperlink ref="C5" r:id="rId5" display="https://youtu.be/TZY6ix3Q8iE"/>
    <hyperlink ref="F5" r:id="rId2" display="https://files.afu.se/Downloads/Transcripts/0%20-%20Government/USA%20-%20NASA%20Astrobiology/"/>
    <hyperlink ref="C6" r:id="rId6" display="https://youtu.be/amLtOZF-FvM"/>
    <hyperlink ref="F6" r:id="rId2" display="https://files.afu.se/Downloads/Transcripts/0%20-%20Government/USA%20-%20NASA%20Astrobiology/"/>
    <hyperlink ref="C7" r:id="rId7" display="https://youtu.be/qRwgvmco_Ec"/>
    <hyperlink ref="F7" r:id="rId2" display="https://files.afu.se/Downloads/Transcripts/0%20-%20Government/USA%20-%20NASA%20Astrobiology/"/>
    <hyperlink ref="C8" r:id="rId8" display="https://youtu.be/I6NuRrjPjuA"/>
    <hyperlink ref="F8" r:id="rId2" display="https://files.afu.se/Downloads/Transcripts/0%20-%20Government/USA%20-%20NASA%20Astrobiology/"/>
    <hyperlink ref="C9" r:id="rId9" display="https://youtu.be/Rz-VpEUS3_k"/>
    <hyperlink ref="F9" r:id="rId2" display="https://files.afu.se/Downloads/Transcripts/0%20-%20Government/USA%20-%20NASA%20Astrobiology/"/>
    <hyperlink ref="C10" r:id="rId10" display="https://youtu.be/Lk1WERlzzjE"/>
    <hyperlink ref="F10" r:id="rId2" display="https://files.afu.se/Downloads/Transcripts/0%20-%20Government/USA%20-%20NASA%20Astrobiology/"/>
    <hyperlink ref="C11" r:id="rId11" display="https://youtu.be/7Gr8m2sEpzU"/>
    <hyperlink ref="F11" r:id="rId2" display="https://files.afu.se/Downloads/Transcripts/0%20-%20Government/USA%20-%20NASA%20Astrobiology/"/>
    <hyperlink ref="C12" r:id="rId12" display="https://youtu.be/mhsLqQCyTEw"/>
    <hyperlink ref="F12" r:id="rId2" display="https://files.afu.se/Downloads/Transcripts/0%20-%20Government/USA%20-%20NASA%20Astrobiology/"/>
    <hyperlink ref="C13" r:id="rId13" display="https://youtu.be/989MN7-dVw0"/>
    <hyperlink ref="F13" r:id="rId2" display="https://files.afu.se/Downloads/Transcripts/0%20-%20Government/USA%20-%20NASA%20Astrobiology/"/>
    <hyperlink ref="C14" r:id="rId14" display="https://youtu.be/JKkWUww--_8"/>
    <hyperlink ref="F14" r:id="rId2" display="https://files.afu.se/Downloads/Transcripts/0%20-%20Government/USA%20-%20NASA%20Astrobiology/"/>
    <hyperlink ref="C15" r:id="rId15" display="https://youtu.be/8KTCL43gKOw"/>
    <hyperlink ref="F15" r:id="rId2" display="https://files.afu.se/Downloads/Transcripts/0%20-%20Government/USA%20-%20NASA%20Astrobiology/"/>
    <hyperlink ref="C16" r:id="rId16" display="https://youtu.be/DlZJLwKP3z0"/>
    <hyperlink ref="F16" r:id="rId2" display="https://files.afu.se/Downloads/Transcripts/0%20-%20Government/USA%20-%20NASA%20Astrobiology/"/>
    <hyperlink ref="C17" r:id="rId17" display="https://youtu.be/Iko8amatGbg"/>
    <hyperlink ref="F17" r:id="rId2" display="https://files.afu.se/Downloads/Transcripts/0%20-%20Government/USA%20-%20NASA%20Astrobiology/"/>
    <hyperlink ref="C18" r:id="rId18" display="https://youtu.be/rIxonSWHjVs"/>
    <hyperlink ref="F18" r:id="rId2" display="https://files.afu.se/Downloads/Transcripts/0%20-%20Government/USA%20-%20NASA%20Astrobiology/"/>
    <hyperlink ref="C19" r:id="rId19" display="https://youtu.be/raA1yDBlyUY"/>
    <hyperlink ref="F19" r:id="rId2" display="https://files.afu.se/Downloads/Transcripts/0%20-%20Government/USA%20-%20NASA%20Astrobiology/"/>
    <hyperlink ref="C20" r:id="rId20" display="https://youtu.be/9u1ml-gd51g"/>
    <hyperlink ref="F20" r:id="rId2" display="https://files.afu.se/Downloads/Transcripts/0%20-%20Government/USA%20-%20NASA%20Astrobiology/"/>
    <hyperlink ref="C21" r:id="rId21" display="https://youtu.be/N43pF5-pL6c"/>
    <hyperlink ref="F21" r:id="rId2" display="https://files.afu.se/Downloads/Transcripts/0%20-%20Government/USA%20-%20NASA%20Astrobiology/"/>
    <hyperlink ref="C22" r:id="rId22" display="https://youtu.be/B66dUmq8eO8"/>
    <hyperlink ref="F22" r:id="rId2" display="https://files.afu.se/Downloads/Transcripts/0%20-%20Government/USA%20-%20NASA%20Astrobiology/"/>
    <hyperlink ref="C23" r:id="rId23" display="https://youtu.be/t9SFQlEjX8w"/>
    <hyperlink ref="F23" r:id="rId2" display="https://files.afu.se/Downloads/Transcripts/0%20-%20Government/USA%20-%20NASA%20Astrobiology/"/>
    <hyperlink ref="C24" r:id="rId24" display="https://youtu.be/yTs6Y5NqgFg"/>
    <hyperlink ref="F24" r:id="rId2" display="https://files.afu.se/Downloads/Transcripts/0%20-%20Government/USA%20-%20NASA%20Astrobiology/"/>
    <hyperlink ref="C25" r:id="rId25" display="https://youtu.be/XWojg3BabnM"/>
    <hyperlink ref="F25" r:id="rId2" display="https://files.afu.se/Downloads/Transcripts/0%20-%20Government/USA%20-%20NASA%20Astrobiology/"/>
    <hyperlink ref="C26" r:id="rId26" display="https://youtu.be/8p3PHTIZxWc"/>
    <hyperlink ref="F26" r:id="rId2" display="https://files.afu.se/Downloads/Transcripts/0%20-%20Government/USA%20-%20NASA%20Astrobiology/"/>
    <hyperlink ref="C27" r:id="rId27" display="https://youtu.be/rV_rLA1jmTE"/>
    <hyperlink ref="F27" r:id="rId2" display="https://files.afu.se/Downloads/Transcripts/0%20-%20Government/USA%20-%20NASA%20Astrobiology/"/>
    <hyperlink ref="C28" r:id="rId28" display="https://youtu.be/VYcQ0_2OErA"/>
    <hyperlink ref="F28" r:id="rId2" display="https://files.afu.se/Downloads/Transcripts/0%20-%20Government/USA%20-%20NASA%20Astrobiology/"/>
    <hyperlink ref="C29" r:id="rId29" display="https://youtu.be/82gMZXCsDIg"/>
    <hyperlink ref="F29" r:id="rId2" display="https://files.afu.se/Downloads/Transcripts/0%20-%20Government/USA%20-%20NASA%20Astrobiology/"/>
    <hyperlink ref="C30" r:id="rId30" display="https://youtu.be/ZMhjXEs6zaY"/>
    <hyperlink ref="F30" r:id="rId2" display="https://files.afu.se/Downloads/Transcripts/0%20-%20Government/USA%20-%20NASA%20Astrobiology/"/>
    <hyperlink ref="C31" r:id="rId31" display="https://youtu.be/kLswkQf9MVA"/>
    <hyperlink ref="F31" r:id="rId2" display="https://files.afu.se/Downloads/Transcripts/0%20-%20Government/USA%20-%20NASA%20Astrobiology/"/>
    <hyperlink ref="C32" r:id="rId32" display="https://youtu.be/l7xv5maZO1w"/>
    <hyperlink ref="F32" r:id="rId2" display="https://files.afu.se/Downloads/Transcripts/0%20-%20Government/USA%20-%20NASA%20Astrobiology/"/>
    <hyperlink ref="C33" r:id="rId33" display="https://youtu.be/gk_eViZ_Syg"/>
    <hyperlink ref="F33" r:id="rId2" display="https://files.afu.se/Downloads/Transcripts/0%20-%20Government/USA%20-%20NASA%20Astrobiology/"/>
    <hyperlink ref="C34" r:id="rId34" display="https://youtu.be/b7TqgKG-g9A"/>
    <hyperlink ref="F34" r:id="rId2" display="https://files.afu.se/Downloads/Transcripts/0%20-%20Government/USA%20-%20NASA%20Astrobiology/"/>
    <hyperlink ref="C35" r:id="rId35" display="https://youtu.be/cA5F75cpSIU"/>
    <hyperlink ref="F35" r:id="rId2" display="https://files.afu.se/Downloads/Transcripts/0%20-%20Government/USA%20-%20NASA%20Astrobiology/"/>
    <hyperlink ref="C36" r:id="rId36" display="https://youtu.be/-RVU8fkwE_8"/>
    <hyperlink ref="F36" r:id="rId2" display="https://files.afu.se/Downloads/Transcripts/0%20-%20Government/USA%20-%20NASA%20Astrobiology/"/>
    <hyperlink ref="C37" r:id="rId37" display="https://youtu.be/aG4ObAGEt6U"/>
    <hyperlink ref="F37" r:id="rId2" display="https://files.afu.se/Downloads/Transcripts/0%20-%20Government/USA%20-%20NASA%20Astrobiology/"/>
    <hyperlink ref="C38" r:id="rId38" display="https://youtu.be/hvcp-EPdUjw"/>
    <hyperlink ref="F38" r:id="rId2" display="https://files.afu.se/Downloads/Transcripts/0%20-%20Government/USA%20-%20NASA%20Astrobiology/"/>
    <hyperlink ref="C39" r:id="rId39" display="https://youtu.be/9DQAuOtVTXY"/>
    <hyperlink ref="F39" r:id="rId2" display="https://files.afu.se/Downloads/Transcripts/0%20-%20Government/USA%20-%20NASA%20Astrobiology/"/>
    <hyperlink ref="C40" r:id="rId40" display="https://youtu.be/Rj8_JJV9xhM"/>
    <hyperlink ref="F40" r:id="rId2" display="https://files.afu.se/Downloads/Transcripts/0%20-%20Government/USA%20-%20NASA%20Astrobiology/"/>
    <hyperlink ref="C41" r:id="rId41" display="https://youtu.be/wulgSDrSJgU"/>
    <hyperlink ref="F41" r:id="rId2" display="https://files.afu.se/Downloads/Transcripts/0%20-%20Government/USA%20-%20NASA%20Astrobiology/"/>
    <hyperlink ref="C42" r:id="rId42" display="https://youtu.be/1ys_T5hJlGg"/>
    <hyperlink ref="F42" r:id="rId2" display="https://files.afu.se/Downloads/Transcripts/0%20-%20Government/USA%20-%20NASA%20Astrobiology/"/>
    <hyperlink ref="C43" r:id="rId43" display="https://youtu.be/J5srXQ6u6M0"/>
    <hyperlink ref="F43" r:id="rId2" display="https://files.afu.se/Downloads/Transcripts/0%20-%20Government/USA%20-%20NASA%20Astrobiology/"/>
    <hyperlink ref="C44" r:id="rId44" display="https://youtu.be/4CMmwZOsXwY"/>
    <hyperlink ref="F44" r:id="rId2" display="https://files.afu.se/Downloads/Transcripts/0%20-%20Government/USA%20-%20NASA%20Astrobiology/"/>
    <hyperlink ref="C45" r:id="rId45" display="https://youtu.be/_ta_RFKvir4"/>
    <hyperlink ref="F45" r:id="rId2" display="https://files.afu.se/Downloads/Transcripts/0%20-%20Government/USA%20-%20NASA%20Astrobiology/"/>
    <hyperlink ref="C46" r:id="rId46" display="https://youtu.be/OhgbSP1QVYA"/>
    <hyperlink ref="F46" r:id="rId2" display="https://files.afu.se/Downloads/Transcripts/0%20-%20Government/USA%20-%20NASA%20Astrobiology/"/>
    <hyperlink ref="C47" r:id="rId47" display="https://youtu.be/36C1ubKsxI8"/>
    <hyperlink ref="F47" r:id="rId2" display="https://files.afu.se/Downloads/Transcripts/0%20-%20Government/USA%20-%20NASA%20Astrobiology/"/>
    <hyperlink ref="C48" r:id="rId48" display="https://youtu.be/V0-My3WbAgY"/>
    <hyperlink ref="F48" r:id="rId2" display="https://files.afu.se/Downloads/Transcripts/0%20-%20Government/USA%20-%20NASA%20Astrobiology/"/>
    <hyperlink ref="C49" r:id="rId49" display="https://youtu.be/GVNw85UpUt8"/>
    <hyperlink ref="F49" r:id="rId2" display="https://files.afu.se/Downloads/Transcripts/0%20-%20Government/USA%20-%20NASA%20Astrobiology/"/>
    <hyperlink ref="C50" r:id="rId50" display="https://youtu.be/LLKGosgMTIs"/>
    <hyperlink ref="F50" r:id="rId2" display="https://files.afu.se/Downloads/Transcripts/0%20-%20Government/USA%20-%20NASA%20Astrobiology/"/>
    <hyperlink ref="C51" r:id="rId51" display="https://youtu.be/A2z-dgChINw"/>
    <hyperlink ref="F51" r:id="rId2" display="https://files.afu.se/Downloads/Transcripts/0%20-%20Government/USA%20-%20NASA%20Astrobiology/"/>
    <hyperlink ref="C52" r:id="rId52" display="https://youtu.be/go2FCouhJTY"/>
    <hyperlink ref="F52" r:id="rId2" display="https://files.afu.se/Downloads/Transcripts/0%20-%20Government/USA%20-%20NASA%20Astrobiology/"/>
    <hyperlink ref="C53" r:id="rId53" display="https://youtu.be/h1enXkuZArA"/>
    <hyperlink ref="F53" r:id="rId2" display="https://files.afu.se/Downloads/Transcripts/0%20-%20Government/USA%20-%20NASA%20Astrobiology/"/>
    <hyperlink ref="C54" r:id="rId54" display="https://youtu.be/-vGcEm7xTEY"/>
    <hyperlink ref="F54" r:id="rId2" display="https://files.afu.se/Downloads/Transcripts/0%20-%20Government/USA%20-%20NASA%20Astrobiology/"/>
    <hyperlink ref="C55" r:id="rId55" display="https://youtu.be/ScTfbgxcarw"/>
    <hyperlink ref="F55" r:id="rId2" display="https://files.afu.se/Downloads/Transcripts/0%20-%20Government/USA%20-%20NASA%20Astrobiology/"/>
    <hyperlink ref="C56" r:id="rId56" display="https://youtu.be/vfZMsC5Zp-k"/>
    <hyperlink ref="F56" r:id="rId2" display="https://files.afu.se/Downloads/Transcripts/0%20-%20Government/USA%20-%20NASA%20Astrobiology/"/>
    <hyperlink ref="C57" r:id="rId57" display="https://youtu.be/y7aqyv7qnQc"/>
    <hyperlink ref="F57" r:id="rId2" display="https://files.afu.se/Downloads/Transcripts/0%20-%20Government/USA%20-%20NASA%20Astrobiology/"/>
    <hyperlink ref="C58" r:id="rId58" display="https://youtu.be/z-K8zW_9wb0"/>
    <hyperlink ref="F58" r:id="rId2" display="https://files.afu.se/Downloads/Transcripts/0%20-%20Government/USA%20-%20NASA%20Astrobiology/"/>
    <hyperlink ref="C59" r:id="rId59" display="https://youtu.be/tXR9Z6ZaBIw"/>
    <hyperlink ref="F59" r:id="rId2" display="https://files.afu.se/Downloads/Transcripts/0%20-%20Government/USA%20-%20NASA%20Astrobiology/"/>
    <hyperlink ref="C60" r:id="rId60" display="https://youtu.be/NMGMhTlOcfA"/>
    <hyperlink ref="F60" r:id="rId2" display="https://files.afu.se/Downloads/Transcripts/0%20-%20Government/USA%20-%20NASA%20Astrobiology/"/>
    <hyperlink ref="C61" r:id="rId61" display="https://youtu.be/NDIVBiraVA4"/>
    <hyperlink ref="F61" r:id="rId2" display="https://files.afu.se/Downloads/Transcripts/0%20-%20Government/USA%20-%20NASA%20Astrobiology/"/>
    <hyperlink ref="C62" r:id="rId62" display="https://youtu.be/2VJalNIMVUw"/>
    <hyperlink ref="F62" r:id="rId2" display="https://files.afu.se/Downloads/Transcripts/0%20-%20Government/USA%20-%20NASA%20Astrobiology/"/>
    <hyperlink ref="C63" r:id="rId63" display="https://youtu.be/BYcMz4AwW8s"/>
    <hyperlink ref="F63" r:id="rId2" display="https://files.afu.se/Downloads/Transcripts/0%20-%20Government/USA%20-%20NASA%20Astrobiology/"/>
    <hyperlink ref="C64" r:id="rId64" display="https://youtu.be/V_AxIpS-Mic"/>
    <hyperlink ref="F64" r:id="rId2" display="https://files.afu.se/Downloads/Transcripts/0%20-%20Government/USA%20-%20NASA%20Astrobiology/"/>
    <hyperlink ref="C65" r:id="rId65" display="https://youtu.be/kRe9E3efRpk"/>
    <hyperlink ref="F65" r:id="rId2" display="https://files.afu.se/Downloads/Transcripts/0%20-%20Government/USA%20-%20NASA%20Astrobiology/"/>
    <hyperlink ref="C66" r:id="rId66" display="https://youtu.be/Nw-hTm7AqJA"/>
    <hyperlink ref="F66" r:id="rId2" display="https://files.afu.se/Downloads/Transcripts/0%20-%20Government/USA%20-%20NASA%20Astrobiology/"/>
    <hyperlink ref="C67" r:id="rId67" display="https://youtu.be/N-k59SRq8ik"/>
    <hyperlink ref="F67" r:id="rId2" display="https://files.afu.se/Downloads/Transcripts/0%20-%20Government/USA%20-%20NASA%20Astrobiology/"/>
    <hyperlink ref="C68" r:id="rId68" display="https://youtu.be/GxAEX34TXKc"/>
    <hyperlink ref="F68" r:id="rId2" display="https://files.afu.se/Downloads/Transcripts/0%20-%20Government/USA%20-%20NASA%20Astrobiology/"/>
    <hyperlink ref="C69" r:id="rId69" display="https://youtu.be/84aH_OMLEZY"/>
    <hyperlink ref="F69" r:id="rId2" display="https://files.afu.se/Downloads/Transcripts/0%20-%20Government/USA%20-%20NASA%20Astrobiology/"/>
    <hyperlink ref="C70" r:id="rId70" display="https://youtu.be/1_GR8zZixdM"/>
    <hyperlink ref="F70" r:id="rId2" display="https://files.afu.se/Downloads/Transcripts/0%20-%20Government/USA%20-%20NASA%20Astrobiology/"/>
    <hyperlink ref="C71" r:id="rId71" display="https://youtu.be/7sgRgHz1nBw"/>
    <hyperlink ref="F71" r:id="rId2" display="https://files.afu.se/Downloads/Transcripts/0%20-%20Government/USA%20-%20NASA%20Astrobiology/"/>
    <hyperlink ref="C72" r:id="rId72" display="https://youtu.be/Qb9UPAFT0Sc"/>
    <hyperlink ref="F72" r:id="rId2" display="https://files.afu.se/Downloads/Transcripts/0%20-%20Government/USA%20-%20NASA%20Astrobiology/"/>
    <hyperlink ref="C73" r:id="rId73" display="https://youtu.be/S-qLPagFJ90"/>
    <hyperlink ref="F73" r:id="rId2" display="https://files.afu.se/Downloads/Transcripts/0%20-%20Government/USA%20-%20NASA%20Astrobiology/"/>
    <hyperlink ref="C74" r:id="rId74" display="https://youtu.be/W9yzus_KELM"/>
    <hyperlink ref="F74" r:id="rId2" display="https://files.afu.se/Downloads/Transcripts/0%20-%20Government/USA%20-%20NASA%20Astrobiology/"/>
    <hyperlink ref="C75" r:id="rId75" display="https://youtu.be/Z4GADQY7g7c"/>
    <hyperlink ref="F75" r:id="rId2" display="https://files.afu.se/Downloads/Transcripts/0%20-%20Government/USA%20-%20NASA%20Astrobiology/"/>
    <hyperlink ref="C76" r:id="rId76" display="https://youtu.be/vHOvdbjsJuk"/>
    <hyperlink ref="F76" r:id="rId2" display="https://files.afu.se/Downloads/Transcripts/0%20-%20Government/USA%20-%20NASA%20Astrobiology/"/>
    <hyperlink ref="C77" r:id="rId77" display="https://youtu.be/xBDxzzOQ89U"/>
    <hyperlink ref="F77" r:id="rId2" display="https://files.afu.se/Downloads/Transcripts/0%20-%20Government/USA%20-%20NASA%20Astrobiology/"/>
    <hyperlink ref="C78" r:id="rId78" display="https://youtu.be/LnIc6AYAoUw"/>
    <hyperlink ref="F78" r:id="rId2" display="https://files.afu.se/Downloads/Transcripts/0%20-%20Government/USA%20-%20NASA%20Astrobiology/"/>
    <hyperlink ref="C79" r:id="rId79" display="https://youtu.be/XEj8AIKpda8"/>
    <hyperlink ref="F79" r:id="rId2" display="https://files.afu.se/Downloads/Transcripts/0%20-%20Government/USA%20-%20NASA%20Astrobiology/"/>
    <hyperlink ref="C80" r:id="rId80" display="https://youtu.be/qF7lGCh7Yu4"/>
    <hyperlink ref="F80" r:id="rId2" display="https://files.afu.se/Downloads/Transcripts/0%20-%20Government/USA%20-%20NASA%20Astrobiology/"/>
    <hyperlink ref="C81" r:id="rId81" display="https://youtu.be/l5ClN31pxBk"/>
    <hyperlink ref="F81" r:id="rId2" display="https://files.afu.se/Downloads/Transcripts/0%20-%20Government/USA%20-%20NASA%20Astrobiology/"/>
    <hyperlink ref="C82" r:id="rId82" display="https://youtu.be/idNQEFEq7s0"/>
    <hyperlink ref="F82" r:id="rId2" display="https://files.afu.se/Downloads/Transcripts/0%20-%20Government/USA%20-%20NASA%20Astrobiology/"/>
    <hyperlink ref="C83" r:id="rId83" display="https://youtu.be/fD8m1ElRD0Q"/>
    <hyperlink ref="F83" r:id="rId2" display="https://files.afu.se/Downloads/Transcripts/0%20-%20Government/USA%20-%20NASA%20Astrobiology/"/>
    <hyperlink ref="C84" r:id="rId84" display="https://youtu.be/oxayB4LGRLM"/>
    <hyperlink ref="F84" r:id="rId2" display="https://files.afu.se/Downloads/Transcripts/0%20-%20Government/USA%20-%20NASA%20Astrobiology/"/>
    <hyperlink ref="C85" r:id="rId85" display="https://youtu.be/_ZV0rrH2qRc"/>
    <hyperlink ref="F85" r:id="rId2" display="https://files.afu.se/Downloads/Transcripts/0%20-%20Government/USA%20-%20NASA%20Astrobiology/"/>
    <hyperlink ref="C86" r:id="rId86" display="https://youtu.be/Nbk2lC8Ld_I"/>
    <hyperlink ref="F86" r:id="rId2" display="https://files.afu.se/Downloads/Transcripts/0%20-%20Government/USA%20-%20NASA%20Astrobiology/"/>
    <hyperlink ref="C87" r:id="rId87" display="https://youtu.be/5YdjN63ZNWg"/>
    <hyperlink ref="F87" r:id="rId2" display="https://files.afu.se/Downloads/Transcripts/0%20-%20Government/USA%20-%20NASA%20Astrobiology/"/>
    <hyperlink ref="C88" r:id="rId88" display="https://youtu.be/Nc3C1GeaElw"/>
    <hyperlink ref="F88" r:id="rId2" display="https://files.afu.se/Downloads/Transcripts/0%20-%20Government/USA%20-%20NASA%20Astrobiology/"/>
    <hyperlink ref="C89" r:id="rId89" display="https://youtu.be/ZV15m77nA4A"/>
    <hyperlink ref="F89" r:id="rId2" display="https://files.afu.se/Downloads/Transcripts/0%20-%20Government/USA%20-%20NASA%20Astrobiology/"/>
    <hyperlink ref="C90" r:id="rId90" display="https://youtu.be/f2IKKI8fQc4"/>
    <hyperlink ref="F90" r:id="rId2" display="https://files.afu.se/Downloads/Transcripts/0%20-%20Government/USA%20-%20NASA%20Astrobiology/"/>
    <hyperlink ref="C91" r:id="rId91" display="https://youtu.be/JZMzoqXdoXc"/>
    <hyperlink ref="F91" r:id="rId2" display="https://files.afu.se/Downloads/Transcripts/0%20-%20Government/USA%20-%20NASA%20Astrobiology/"/>
    <hyperlink ref="C92" r:id="rId92" display="https://youtu.be/QlvzCGR90_Q"/>
    <hyperlink ref="F92" r:id="rId2" display="https://files.afu.se/Downloads/Transcripts/0%20-%20Government/USA%20-%20NASA%20Astrobiology/"/>
    <hyperlink ref="C93" r:id="rId93" display="https://youtu.be/t-DE5vmAytA"/>
    <hyperlink ref="F93" r:id="rId2" display="https://files.afu.se/Downloads/Transcripts/0%20-%20Government/USA%20-%20NASA%20Astrobiology/"/>
    <hyperlink ref="C94" r:id="rId94" display="https://youtu.be/yrOOCg4KJS8"/>
    <hyperlink ref="F94" r:id="rId2" display="https://files.afu.se/Downloads/Transcripts/0%20-%20Government/USA%20-%20NASA%20Astrobiology/"/>
    <hyperlink ref="C95" r:id="rId95" display="https://youtu.be/-Clco67SGaY"/>
    <hyperlink ref="F95" r:id="rId2" display="https://files.afu.se/Downloads/Transcripts/0%20-%20Government/USA%20-%20NASA%20Astrobiology/"/>
    <hyperlink ref="C96" r:id="rId96" display="https://youtu.be/QlPyuy6mF7Y"/>
    <hyperlink ref="F96" r:id="rId2" display="https://files.afu.se/Downloads/Transcripts/0%20-%20Government/USA%20-%20NASA%20Astrobiology/"/>
    <hyperlink ref="C97" r:id="rId97" display="https://youtu.be/QoiZec-A-_M"/>
    <hyperlink ref="F97" r:id="rId2" display="https://files.afu.se/Downloads/Transcripts/0%20-%20Government/USA%20-%20NASA%20Astrobiology/"/>
    <hyperlink ref="C98" r:id="rId98" display="https://youtu.be/bnmBhda-0-E"/>
    <hyperlink ref="F98" r:id="rId2" display="https://files.afu.se/Downloads/Transcripts/0%20-%20Government/USA%20-%20NASA%20Astrobiology/"/>
    <hyperlink ref="C99" r:id="rId99" display="https://youtu.be/7eYlB_ioOUk"/>
    <hyperlink ref="F99" r:id="rId2" display="https://files.afu.se/Downloads/Transcripts/0%20-%20Government/USA%20-%20NASA%20Astrobiology/"/>
    <hyperlink ref="C100" r:id="rId100" display="https://youtu.be/z-t9Y2NUN1w"/>
    <hyperlink ref="F100" r:id="rId2" display="https://files.afu.se/Downloads/Transcripts/0%20-%20Government/USA%20-%20NASA%20Astrobiology/"/>
    <hyperlink ref="C101" r:id="rId101" display="https://youtu.be/K3ZxQ1aOaOY"/>
    <hyperlink ref="F101" r:id="rId2" display="https://files.afu.se/Downloads/Transcripts/0%20-%20Government/USA%20-%20NASA%20Astrobiology/"/>
    <hyperlink ref="C102" r:id="rId102" display="https://youtu.be/xSjGpnY3ykU"/>
    <hyperlink ref="F102" r:id="rId2" display="https://files.afu.se/Downloads/Transcripts/0%20-%20Government/USA%20-%20NASA%20Astrobiology/"/>
    <hyperlink ref="C103" r:id="rId103" display="https://youtu.be/PnJqEcytwC4"/>
    <hyperlink ref="F103" r:id="rId2" display="https://files.afu.se/Downloads/Transcripts/0%20-%20Government/USA%20-%20NASA%20Astrobiology/"/>
    <hyperlink ref="C104" r:id="rId104" display="https://youtu.be/1x2Yix9icTY"/>
    <hyperlink ref="F104" r:id="rId2" display="https://files.afu.se/Downloads/Transcripts/0%20-%20Government/USA%20-%20NASA%20Astrobiology/"/>
    <hyperlink ref="C105" r:id="rId105" display="https://youtu.be/3XxsYiBfmbQ"/>
    <hyperlink ref="F105" r:id="rId2" display="https://files.afu.se/Downloads/Transcripts/0%20-%20Government/USA%20-%20NASA%20Astrobiology/"/>
    <hyperlink ref="C106" r:id="rId106" display="https://youtu.be/4_3FMFQ0HUI"/>
    <hyperlink ref="F106" r:id="rId2" display="https://files.afu.se/Downloads/Transcripts/0%20-%20Government/USA%20-%20NASA%20Astrobiology/"/>
    <hyperlink ref="C107" r:id="rId107" display="https://youtu.be/5_Hp-OG8YQ0"/>
    <hyperlink ref="F107" r:id="rId2" display="https://files.afu.se/Downloads/Transcripts/0%20-%20Government/USA%20-%20NASA%20Astrobiology/"/>
    <hyperlink ref="C108" r:id="rId108" display="https://youtu.be/5kMWwcZwlaw"/>
    <hyperlink ref="F108" r:id="rId2" display="https://files.afu.se/Downloads/Transcripts/0%20-%20Government/USA%20-%20NASA%20Astrobiology/"/>
    <hyperlink ref="C109" r:id="rId109" display="https://youtu.be/61BUvzwYYhY"/>
    <hyperlink ref="F109" r:id="rId2" display="https://files.afu.se/Downloads/Transcripts/0%20-%20Government/USA%20-%20NASA%20Astrobiology/"/>
    <hyperlink ref="C110" r:id="rId110" display="https://youtu.be/62qK5IwgP0I"/>
    <hyperlink ref="F110" r:id="rId2" display="https://files.afu.se/Downloads/Transcripts/0%20-%20Government/USA%20-%20NASA%20Astrobiology/"/>
    <hyperlink ref="C111" r:id="rId111" display="https://youtu.be/7g6lgZZWcxY"/>
    <hyperlink ref="F111" r:id="rId2" display="https://files.afu.se/Downloads/Transcripts/0%20-%20Government/USA%20-%20NASA%20Astrobiology/"/>
    <hyperlink ref="C112" r:id="rId112" display="https://youtu.be/8R_HSI6nb2Y"/>
    <hyperlink ref="F112" r:id="rId2" display="https://files.afu.se/Downloads/Transcripts/0%20-%20Government/USA%20-%20NASA%20Astrobiology/"/>
    <hyperlink ref="C113" r:id="rId113" display="https://youtu.be/9DWoWPX4hT0"/>
    <hyperlink ref="F113" r:id="rId2" display="https://files.afu.se/Downloads/Transcripts/0%20-%20Government/USA%20-%20NASA%20Astrobiology/"/>
    <hyperlink ref="C114" r:id="rId114" display="https://youtu.be/9_HZHntsgsQ"/>
    <hyperlink ref="F114" r:id="rId2" display="https://files.afu.se/Downloads/Transcripts/0%20-%20Government/USA%20-%20NASA%20Astrobiology/"/>
    <hyperlink ref="C115" r:id="rId115" display="https://youtu.be/AtbhzzzSqb8"/>
    <hyperlink ref="F115" r:id="rId2" display="https://files.afu.se/Downloads/Transcripts/0%20-%20Government/USA%20-%20NASA%20Astrobiology/"/>
    <hyperlink ref="C116" r:id="rId116" display="https://youtu.be/IuB42wyoPMs"/>
    <hyperlink ref="F116" r:id="rId2" display="https://files.afu.se/Downloads/Transcripts/0%20-%20Government/USA%20-%20NASA%20Astrobiology/"/>
    <hyperlink ref="C117" r:id="rId117" display="https://youtu.be/NEOFQLjNoYY"/>
    <hyperlink ref="F117" r:id="rId2" display="https://files.afu.se/Downloads/Transcripts/0%20-%20Government/USA%20-%20NASA%20Astrobiology/"/>
    <hyperlink ref="C118" r:id="rId118" display="https://youtu.be/PNVfyOUd4q0"/>
    <hyperlink ref="F118" r:id="rId2" display="https://files.afu.se/Downloads/Transcripts/0%20-%20Government/USA%20-%20NASA%20Astrobiology/"/>
    <hyperlink ref="C119" r:id="rId119" display="https://youtu.be/WbYEGUjbi8M"/>
    <hyperlink ref="F119" r:id="rId2" display="https://files.afu.se/Downloads/Transcripts/0%20-%20Government/USA%20-%20NASA%20Astrobiology/"/>
    <hyperlink ref="C120" r:id="rId120" display="https://youtu.be/Yjq47LYcIkc"/>
    <hyperlink ref="F120" r:id="rId2" display="https://files.afu.se/Downloads/Transcripts/0%20-%20Government/USA%20-%20NASA%20Astrobiology/"/>
    <hyperlink ref="C121" r:id="rId121" display="https://youtu.be/ZDco0mV0h3Q"/>
    <hyperlink ref="F121" r:id="rId2" display="https://files.afu.se/Downloads/Transcripts/0%20-%20Government/USA%20-%20NASA%20Astrobiology/"/>
    <hyperlink ref="C122" r:id="rId122" display="https://youtu.be/aWDA6Yw2cBs"/>
    <hyperlink ref="F122" r:id="rId2" display="https://files.afu.se/Downloads/Transcripts/0%20-%20Government/USA%20-%20NASA%20Astrobiology/"/>
    <hyperlink ref="C123" r:id="rId123" display="https://youtu.be/bXbTUsgsNLM"/>
    <hyperlink ref="F123" r:id="rId2" display="https://files.afu.se/Downloads/Transcripts/0%20-%20Government/USA%20-%20NASA%20Astrobiology/"/>
    <hyperlink ref="C124" r:id="rId124" display="https://youtu.be/d4o_wH7OUeA"/>
    <hyperlink ref="F124" r:id="rId2" display="https://files.afu.se/Downloads/Transcripts/0%20-%20Government/USA%20-%20NASA%20Astrobiology/"/>
    <hyperlink ref="C125" r:id="rId125" display="https://youtu.be/fw5BjISgYKc"/>
    <hyperlink ref="F125" r:id="rId2" display="https://files.afu.se/Downloads/Transcripts/0%20-%20Government/USA%20-%20NASA%20Astrobiology/"/>
    <hyperlink ref="C126" r:id="rId126" display="https://youtu.be/hnAINuujDls"/>
    <hyperlink ref="F126" r:id="rId2" display="https://files.afu.se/Downloads/Transcripts/0%20-%20Government/USA%20-%20NASA%20Astrobiology/"/>
    <hyperlink ref="C127" r:id="rId127" display="https://youtu.be/xBskRZu1L3w"/>
    <hyperlink ref="F127" r:id="rId2" display="https://files.afu.se/Downloads/Transcripts/0%20-%20Government/USA%20-%20NASA%20Astrobiology/"/>
    <hyperlink ref="C128" r:id="rId128" display="https://youtu.be/y8bpXdTBHjk"/>
    <hyperlink ref="F128" r:id="rId2" display="https://files.afu.se/Downloads/Transcripts/0%20-%20Government/USA%20-%20NASA%20Astrobiology/"/>
    <hyperlink ref="C129" r:id="rId129" display="https://youtu.be/D0TT6RoZ4uA"/>
    <hyperlink ref="F129" r:id="rId2" display="https://files.afu.se/Downloads/Transcripts/0%20-%20Government/USA%20-%20NASA%20Astrobiology/"/>
    <hyperlink ref="C130" r:id="rId130" display="https://youtu.be/VRYQV4n1V1k"/>
    <hyperlink ref="F130" r:id="rId2" display="https://files.afu.se/Downloads/Transcripts/0%20-%20Government/USA%20-%20NASA%20Astrobiology/"/>
    <hyperlink ref="C131" r:id="rId131" display="https://youtu.be/YyQH1KQsWHk"/>
    <hyperlink ref="F131" r:id="rId2" display="https://files.afu.se/Downloads/Transcripts/0%20-%20Government/USA%20-%20NASA%20Astrobiology/"/>
    <hyperlink ref="C132" r:id="rId132" display="https://youtu.be/yOO0WwkMmuo"/>
    <hyperlink ref="F132" r:id="rId2" display="https://files.afu.se/Downloads/Transcripts/0%20-%20Government/USA%20-%20NASA%20Astrobiology/"/>
    <hyperlink ref="C133" r:id="rId133" display="https://youtu.be/1fsJg7NJxKk"/>
    <hyperlink ref="F133" r:id="rId2" display="https://files.afu.se/Downloads/Transcripts/0%20-%20Government/USA%20-%20NASA%20Astrobiology/"/>
    <hyperlink ref="C134" r:id="rId134" display="https://youtu.be/2mLusKHA6Po"/>
    <hyperlink ref="F134" r:id="rId2" display="https://files.afu.se/Downloads/Transcripts/0%20-%20Government/USA%20-%20NASA%20Astrobiology/"/>
    <hyperlink ref="C135" r:id="rId135" display="https://youtu.be/7ZMyrlgu8Wc"/>
    <hyperlink ref="F135" r:id="rId2" display="https://files.afu.se/Downloads/Transcripts/0%20-%20Government/USA%20-%20NASA%20Astrobiology/"/>
    <hyperlink ref="C136" r:id="rId136" display="https://youtu.be/DScDvb_iYrM"/>
    <hyperlink ref="F136" r:id="rId2" display="https://files.afu.se/Downloads/Transcripts/0%20-%20Government/USA%20-%20NASA%20Astrobiology/"/>
    <hyperlink ref="C137" r:id="rId137" display="https://youtu.be/EJcAnlsrmSk"/>
    <hyperlink ref="F137" r:id="rId2" display="https://files.afu.se/Downloads/Transcripts/0%20-%20Government/USA%20-%20NASA%20Astrobiology/"/>
    <hyperlink ref="C138" r:id="rId138" display="https://youtu.be/FAv1vFjmbZw"/>
    <hyperlink ref="F138" r:id="rId2" display="https://files.afu.se/Downloads/Transcripts/0%20-%20Government/USA%20-%20NASA%20Astrobiology/"/>
    <hyperlink ref="C139" r:id="rId139" display="https://youtu.be/JZ-mQNn90ng"/>
    <hyperlink ref="F139" r:id="rId2" display="https://files.afu.se/Downloads/Transcripts/0%20-%20Government/USA%20-%20NASA%20Astrobiology/"/>
    <hyperlink ref="C140" r:id="rId140" display="https://youtu.be/M_cQnnAEXAM"/>
    <hyperlink ref="F140" r:id="rId2" display="https://files.afu.se/Downloads/Transcripts/0%20-%20Government/USA%20-%20NASA%20Astrobiology/"/>
    <hyperlink ref="C141" r:id="rId141" display="https://youtu.be/MbMiJWTzj8A"/>
    <hyperlink ref="F141" r:id="rId2" display="https://files.afu.se/Downloads/Transcripts/0%20-%20Government/USA%20-%20NASA%20Astrobiology/"/>
    <hyperlink ref="C142" r:id="rId142" display="https://youtu.be/NOg4FAKD5dg"/>
    <hyperlink ref="F142" r:id="rId2" display="https://files.afu.se/Downloads/Transcripts/0%20-%20Government/USA%20-%20NASA%20Astrobiology/"/>
    <hyperlink ref="C143" r:id="rId143" display="https://youtu.be/NykpjXlTDEQ"/>
    <hyperlink ref="F143" r:id="rId2" display="https://files.afu.se/Downloads/Transcripts/0%20-%20Government/USA%20-%20NASA%20Astrobiology/"/>
    <hyperlink ref="C144" r:id="rId144" display="https://youtu.be/Q6e1UVpE2FE"/>
    <hyperlink ref="F144" r:id="rId2" display="https://files.afu.se/Downloads/Transcripts/0%20-%20Government/USA%20-%20NASA%20Astrobiology/"/>
    <hyperlink ref="C145" r:id="rId145" display="https://youtu.be/R1WZ4qxkig0"/>
    <hyperlink ref="F145" r:id="rId2" display="https://files.afu.se/Downloads/Transcripts/0%20-%20Government/USA%20-%20NASA%20Astrobiology/"/>
    <hyperlink ref="C146" r:id="rId146" display="https://youtu.be/WQRXPSLekCg"/>
    <hyperlink ref="F146" r:id="rId2" display="https://files.afu.se/Downloads/Transcripts/0%20-%20Government/USA%20-%20NASA%20Astrobiology/"/>
    <hyperlink ref="C147" r:id="rId147" display="https://youtu.be/XUNfoo0SOCs"/>
    <hyperlink ref="F147" r:id="rId2" display="https://files.afu.se/Downloads/Transcripts/0%20-%20Government/USA%20-%20NASA%20Astrobiology/"/>
    <hyperlink ref="C148" r:id="rId148" display="https://youtu.be/bQnRVlK_mN0"/>
    <hyperlink ref="F148" r:id="rId2" display="https://files.afu.se/Downloads/Transcripts/0%20-%20Government/USA%20-%20NASA%20Astrobiology/"/>
    <hyperlink ref="C149" r:id="rId149" display="https://youtu.be/f8rGoGV2vz4"/>
    <hyperlink ref="F149" r:id="rId2" display="https://files.afu.se/Downloads/Transcripts/0%20-%20Government/USA%20-%20NASA%20Astrobiology/"/>
    <hyperlink ref="C150" r:id="rId150" display="https://youtu.be/h9TObBuew-4"/>
    <hyperlink ref="F150" r:id="rId2" display="https://files.afu.se/Downloads/Transcripts/0%20-%20Government/USA%20-%20NASA%20Astrobiology/"/>
    <hyperlink ref="C151" r:id="rId151" display="https://youtu.be/juorja1-yCw"/>
    <hyperlink ref="F151" r:id="rId2" display="https://files.afu.se/Downloads/Transcripts/0%20-%20Government/USA%20-%20NASA%20Astrobiology/"/>
    <hyperlink ref="C152" r:id="rId152" display="https://youtu.be/l-hjFUOfrGM"/>
    <hyperlink ref="F152" r:id="rId2" display="https://files.afu.se/Downloads/Transcripts/0%20-%20Government/USA%20-%20NASA%20Astrobiology/"/>
    <hyperlink ref="C153" r:id="rId153" display="https://youtu.be/pIoQb1mo6rA"/>
    <hyperlink ref="F153" r:id="rId2" display="https://files.afu.se/Downloads/Transcripts/0%20-%20Government/USA%20-%20NASA%20Astrobiology/"/>
    <hyperlink ref="C154" r:id="rId154" display="https://youtu.be/pMSvbj0et90"/>
    <hyperlink ref="F154" r:id="rId2" display="https://files.afu.se/Downloads/Transcripts/0%20-%20Government/USA%20-%20NASA%20Astrobiology/"/>
    <hyperlink ref="C155" r:id="rId155" display="https://youtu.be/remzKL7XiA0"/>
    <hyperlink ref="F155" r:id="rId2" display="https://files.afu.se/Downloads/Transcripts/0%20-%20Government/USA%20-%20NASA%20Astrobiology/"/>
    <hyperlink ref="C156" r:id="rId156" display="https://youtu.be/t1s_c4n5k-Q"/>
    <hyperlink ref="F156" r:id="rId2" display="https://files.afu.se/Downloads/Transcripts/0%20-%20Government/USA%20-%20NASA%20Astrobiology/"/>
    <hyperlink ref="C157" r:id="rId157" display="https://youtu.be/u-mysSiJqGU"/>
    <hyperlink ref="F157" r:id="rId2" display="https://files.afu.se/Downloads/Transcripts/0%20-%20Government/USA%20-%20NASA%20Astrobiology/"/>
    <hyperlink ref="C158" r:id="rId158" display="https://youtu.be/x2-2fn6Egsg"/>
    <hyperlink ref="F158" r:id="rId2" display="https://files.afu.se/Downloads/Transcripts/0%20-%20Government/USA%20-%20NASA%20Astrobiology/"/>
    <hyperlink ref="C159" r:id="rId159" display="https://youtu.be/-e90QLf4OGw"/>
    <hyperlink ref="F159" r:id="rId2" display="https://files.afu.se/Downloads/Transcripts/0%20-%20Government/USA%20-%20NASA%20Astrobiology/"/>
    <hyperlink ref="C160" r:id="rId160" display="https://youtu.be/09PXL2v_81A"/>
    <hyperlink ref="F160" r:id="rId2" display="https://files.afu.se/Downloads/Transcripts/0%20-%20Government/USA%20-%20NASA%20Astrobiology/"/>
    <hyperlink ref="C161" r:id="rId161" display="https://youtu.be/217gOhJhHaE"/>
    <hyperlink ref="F161" r:id="rId2" display="https://files.afu.se/Downloads/Transcripts/0%20-%20Government/USA%20-%20NASA%20Astrobiology/"/>
    <hyperlink ref="C162" r:id="rId162" display="https://youtu.be/3joh-IXJfiA"/>
    <hyperlink ref="F162" r:id="rId2" display="https://files.afu.se/Downloads/Transcripts/0%20-%20Government/USA%20-%20NASA%20Astrobiology/"/>
    <hyperlink ref="C163" r:id="rId163" display="https://youtu.be/46pgMNxE7WE"/>
    <hyperlink ref="F163" r:id="rId2" display="https://files.afu.se/Downloads/Transcripts/0%20-%20Government/USA%20-%20NASA%20Astrobiology/"/>
    <hyperlink ref="C164" r:id="rId164" display="https://youtu.be/5Z8XlEMp0vI"/>
    <hyperlink ref="F164" r:id="rId2" display="https://files.afu.se/Downloads/Transcripts/0%20-%20Government/USA%20-%20NASA%20Astrobiology/"/>
    <hyperlink ref="C165" r:id="rId165" display="https://youtu.be/65gijVTrw0c"/>
    <hyperlink ref="F165" r:id="rId2" display="https://files.afu.se/Downloads/Transcripts/0%20-%20Government/USA%20-%20NASA%20Astrobiology/"/>
    <hyperlink ref="C166" r:id="rId166" display="https://youtu.be/6OTfgVh6Bkc"/>
    <hyperlink ref="F166" r:id="rId2" display="https://files.afu.se/Downloads/Transcripts/0%20-%20Government/USA%20-%20NASA%20Astrobiology/"/>
    <hyperlink ref="C167" r:id="rId167" display="https://youtu.be/HvOaFV1BSWM"/>
    <hyperlink ref="F167" r:id="rId2" display="https://files.afu.se/Downloads/Transcripts/0%20-%20Government/USA%20-%20NASA%20Astrobiology/"/>
    <hyperlink ref="C168" r:id="rId168" display="https://youtu.be/JQe5qG2D9Ks"/>
    <hyperlink ref="F168" r:id="rId2" display="https://files.afu.se/Downloads/Transcripts/0%20-%20Government/USA%20-%20NASA%20Astrobiology/"/>
    <hyperlink ref="C169" r:id="rId169" display="https://youtu.be/JZ3lJ3E_gzo"/>
    <hyperlink ref="F169" r:id="rId2" display="https://files.afu.se/Downloads/Transcripts/0%20-%20Government/USA%20-%20NASA%20Astrobiology/"/>
    <hyperlink ref="C170" r:id="rId170" display="https://youtu.be/LPYFw2ku0wI"/>
    <hyperlink ref="F170" r:id="rId2" display="https://files.afu.se/Downloads/Transcripts/0%20-%20Government/USA%20-%20NASA%20Astrobiology/"/>
    <hyperlink ref="C171" r:id="rId171" display="https://youtu.be/MYeWRYYsE-c"/>
    <hyperlink ref="F171" r:id="rId2" display="https://files.afu.se/Downloads/Transcripts/0%20-%20Government/USA%20-%20NASA%20Astrobiology/"/>
    <hyperlink ref="C172" r:id="rId172" display="https://youtu.be/PPyH87Lr8g0"/>
    <hyperlink ref="F172" r:id="rId2" display="https://files.afu.se/Downloads/Transcripts/0%20-%20Government/USA%20-%20NASA%20Astrobiology/"/>
    <hyperlink ref="C173" r:id="rId173" display="https://youtu.be/RiwxDMr0ev4"/>
    <hyperlink ref="F173" r:id="rId2" display="https://files.afu.se/Downloads/Transcripts/0%20-%20Government/USA%20-%20NASA%20Astrobiology/"/>
    <hyperlink ref="C174" r:id="rId174" display="https://youtu.be/VphGiWKDv1c"/>
    <hyperlink ref="F174" r:id="rId2" display="https://files.afu.se/Downloads/Transcripts/0%20-%20Government/USA%20-%20NASA%20Astrobiology/"/>
    <hyperlink ref="C175" r:id="rId175" display="https://youtu.be/WY-iuehHMuI"/>
    <hyperlink ref="F175" r:id="rId2" display="https://files.afu.se/Downloads/Transcripts/0%20-%20Government/USA%20-%20NASA%20Astrobiology/"/>
    <hyperlink ref="C176" r:id="rId176" display="https://youtu.be/XESz0gCuieA"/>
    <hyperlink ref="F176" r:id="rId2" display="https://files.afu.se/Downloads/Transcripts/0%20-%20Government/USA%20-%20NASA%20Astrobiology/"/>
    <hyperlink ref="C177" r:id="rId177" display="https://youtu.be/YIU0tJ1jRz8"/>
    <hyperlink ref="F177" r:id="rId2" display="https://files.afu.se/Downloads/Transcripts/0%20-%20Government/USA%20-%20NASA%20Astrobiology/"/>
    <hyperlink ref="C178" r:id="rId178" display="https://youtu.be/c2LUTTX9tLQ"/>
    <hyperlink ref="F178" r:id="rId2" display="https://files.afu.se/Downloads/Transcripts/0%20-%20Government/USA%20-%20NASA%20Astrobiology/"/>
    <hyperlink ref="C179" r:id="rId179" display="https://youtu.be/ij5STRHqijM"/>
    <hyperlink ref="F179" r:id="rId2" display="https://files.afu.se/Downloads/Transcripts/0%20-%20Government/USA%20-%20NASA%20Astrobiology/"/>
    <hyperlink ref="C180" r:id="rId180" display="https://youtu.be/kphn0L-wlwc"/>
    <hyperlink ref="F180" r:id="rId2" display="https://files.afu.se/Downloads/Transcripts/0%20-%20Government/USA%20-%20NASA%20Astrobiology/"/>
    <hyperlink ref="C181" r:id="rId181" display="https://youtu.be/m6AY_TvMmdQ"/>
    <hyperlink ref="F181" r:id="rId2" display="https://files.afu.se/Downloads/Transcripts/0%20-%20Government/USA%20-%20NASA%20Astrobiology/"/>
    <hyperlink ref="C182" r:id="rId182" display="https://youtu.be/niTX6ai2Jqc"/>
    <hyperlink ref="F182" r:id="rId2" display="https://files.afu.se/Downloads/Transcripts/0%20-%20Government/USA%20-%20NASA%20Astrobiology/"/>
    <hyperlink ref="C183" r:id="rId183" display="https://youtu.be/rwlZO86_dLU"/>
    <hyperlink ref="F183" r:id="rId2" display="https://files.afu.se/Downloads/Transcripts/0%20-%20Government/USA%20-%20NASA%20Astrobiology/"/>
    <hyperlink ref="C184" r:id="rId184" display="https://youtu.be/vy12CZsaqvA"/>
    <hyperlink ref="F184" r:id="rId2" display="https://files.afu.se/Downloads/Transcripts/0%20-%20Government/USA%20-%20NASA%20Astrobiology/"/>
    <hyperlink ref="C185" r:id="rId185" display="https://youtu.be/ygmmapEcwpw"/>
    <hyperlink ref="F185" r:id="rId2" display="https://files.afu.se/Downloads/Transcripts/0%20-%20Government/USA%20-%20NASA%20Astrobiology/"/>
    <hyperlink ref="C186" r:id="rId186" display="https://youtu.be/AOQ6D7lDunQ"/>
    <hyperlink ref="F186" r:id="rId2" display="https://files.afu.se/Downloads/Transcripts/0%20-%20Government/USA%20-%20NASA%20Astrobiology/"/>
    <hyperlink ref="C187" r:id="rId187" display="https://youtu.be/LL5XEs_YgK8"/>
    <hyperlink ref="F187" r:id="rId2" display="https://files.afu.se/Downloads/Transcripts/0%20-%20Government/USA%20-%20NASA%20Astrobiology/"/>
    <hyperlink ref="C188" r:id="rId188" display="https://youtu.be/VB7Uw4cBLVo"/>
    <hyperlink ref="F188" r:id="rId2" display="https://files.afu.se/Downloads/Transcripts/0%20-%20Government/USA%20-%20NASA%20Astrobiology/"/>
    <hyperlink ref="C189" r:id="rId189" display="https://youtu.be/cGh7mmEHnQU"/>
    <hyperlink ref="F189" r:id="rId2" display="https://files.afu.se/Downloads/Transcripts/0%20-%20Government/USA%20-%20NASA%20Astrobiology/"/>
    <hyperlink ref="C190" r:id="rId190" display="https://youtu.be/d_VnuYu0VVI"/>
    <hyperlink ref="F190" r:id="rId2" display="https://files.afu.se/Downloads/Transcripts/0%20-%20Government/USA%20-%20NASA%20Astrobiology/"/>
    <hyperlink ref="C191" r:id="rId191" display="https://youtu.be/fVZaOfYDK7Q"/>
    <hyperlink ref="F191" r:id="rId2" display="https://files.afu.se/Downloads/Transcripts/0%20-%20Government/USA%20-%20NASA%20Astrobiology/"/>
    <hyperlink ref="C192" r:id="rId192" display="https://youtu.be/vXNWB3H7taU"/>
    <hyperlink ref="F192" r:id="rId2" display="https://files.afu.se/Downloads/Transcripts/0%20-%20Government/USA%20-%20NASA%20Astrobiology/"/>
    <hyperlink ref="C193" r:id="rId193" display="https://youtu.be/vwQ-Kcj7UNA"/>
    <hyperlink ref="F193" r:id="rId2" display="https://files.afu.se/Downloads/Transcripts/0%20-%20Government/USA%20-%20NASA%20Astrobiology/"/>
    <hyperlink ref="C194" r:id="rId194" display="https://youtu.be/7lkb7eK_XqQ"/>
    <hyperlink ref="F194" r:id="rId2" display="https://files.afu.se/Downloads/Transcripts/0%20-%20Government/USA%20-%20NASA%20Astrobiology/"/>
    <hyperlink ref="C195" r:id="rId195" display="https://youtu.be/T0dKBzVoFRI"/>
    <hyperlink ref="F195" r:id="rId2" display="https://files.afu.se/Downloads/Transcripts/0%20-%20Government/USA%20-%20NASA%20Astrobiology/"/>
    <hyperlink ref="C196" r:id="rId196" display="https://youtu.be/_4acUkXra9o"/>
    <hyperlink ref="F196" r:id="rId2" display="https://files.afu.se/Downloads/Transcripts/0%20-%20Government/USA%20-%20NASA%20Astrobiology/"/>
    <hyperlink ref="C197" r:id="rId197" display="https://youtu.be/estwHtAdbo8"/>
    <hyperlink ref="F197" r:id="rId2" display="https://files.afu.se/Downloads/Transcripts/0%20-%20Government/USA%20-%20NASA%20Astrobiology/"/>
    <hyperlink ref="C198" r:id="rId198" display="https://youtu.be/uoNIIr17qEM"/>
    <hyperlink ref="F198" r:id="rId2" display="https://files.afu.se/Downloads/Transcripts/0%20-%20Government/USA%20-%20NASA%20Astrobiology/"/>
    <hyperlink ref="C199" r:id="rId199" display="https://youtu.be/zgsbtfuEnk8"/>
    <hyperlink ref="F199" r:id="rId2" display="https://files.afu.se/Downloads/Transcripts/0%20-%20Government/USA%20-%20NASA%20Astrobiology/"/>
    <hyperlink ref="C200" r:id="rId200" display="https://youtu.be/ImzCAlkOnoE"/>
    <hyperlink ref="F200" r:id="rId2" display="https://files.afu.se/Downloads/Transcripts/0%20-%20Government/USA%20-%20NASA%20Astrobiology/"/>
    <hyperlink ref="C201" r:id="rId201" display="https://youtu.be/Pb1YTTzQcNI"/>
    <hyperlink ref="F201" r:id="rId2" display="https://files.afu.se/Downloads/Transcripts/0%20-%20Government/USA%20-%20NASA%20Astrobiology/"/>
    <hyperlink ref="C202" r:id="rId202" display="https://youtu.be/UWx4NeUnbSs"/>
    <hyperlink ref="F202" r:id="rId2" display="https://files.afu.se/Downloads/Transcripts/0%20-%20Government/USA%20-%20NASA%20Astrobiology/"/>
    <hyperlink ref="C203" r:id="rId203" display="https://youtu.be/HR7IB4Dho4I"/>
    <hyperlink ref="F203" r:id="rId2" display="https://files.afu.se/Downloads/Transcripts/0%20-%20Government/USA%20-%20NASA%20Astrobiology/"/>
    <hyperlink ref="C204" r:id="rId204" display="https://youtu.be/pG5lQvciGpo"/>
    <hyperlink ref="F204" r:id="rId2" display="https://files.afu.se/Downloads/Transcripts/0%20-%20Government/USA%20-%20NASA%20Astrobiology/"/>
    <hyperlink ref="C205" r:id="rId205" display="https://youtu.be/xw9C5OaW4Pk"/>
    <hyperlink ref="F205" r:id="rId2" display="https://files.afu.se/Downloads/Transcripts/0%20-%20Government/USA%20-%20NASA%20Astrobiology/"/>
    <hyperlink ref="C206" r:id="rId206" display="https://youtu.be/FMKPz1tuv10"/>
    <hyperlink ref="F206" r:id="rId2" display="https://files.afu.se/Downloads/Transcripts/0%20-%20Government/USA%20-%20NASA%20Astrobiology/"/>
    <hyperlink ref="C207" r:id="rId207" display="https://youtu.be/Hl7_pdn2MBY"/>
    <hyperlink ref="F207" r:id="rId2" display="https://files.afu.se/Downloads/Transcripts/0%20-%20Government/USA%20-%20NASA%20Astrobiology/"/>
    <hyperlink ref="C208" r:id="rId208" display="https://youtu.be/9sbiGlvrp1c"/>
    <hyperlink ref="F208" r:id="rId2" display="https://files.afu.se/Downloads/Transcripts/0%20-%20Government/USA%20-%20NASA%20Astrobiology/"/>
    <hyperlink ref="C209" r:id="rId209" display="https://youtu.be/TxVlh5mhGRQ"/>
    <hyperlink ref="F209" r:id="rId2" display="https://files.afu.se/Downloads/Transcripts/0%20-%20Government/USA%20-%20NASA%20Astrobiology/"/>
    <hyperlink ref="C210" r:id="rId210" display="https://youtu.be/WH8vs4EzbYc"/>
    <hyperlink ref="F210" r:id="rId2" display="https://files.afu.se/Downloads/Transcripts/0%20-%20Government/USA%20-%20NASA%20Astrobiology/"/>
    <hyperlink ref="C211" r:id="rId211" display="https://youtu.be/g1xQY0qiRjg"/>
    <hyperlink ref="F211" r:id="rId2" display="https://files.afu.se/Downloads/Transcripts/0%20-%20Government/USA%20-%20NASA%20Astrobiology/"/>
    <hyperlink ref="C212" r:id="rId212" display="https://youtu.be/Tsy_E7_fR84"/>
    <hyperlink ref="F212" r:id="rId2" display="https://files.afu.se/Downloads/Transcripts/0%20-%20Government/USA%20-%20NASA%20Astrobiology/"/>
    <hyperlink ref="C213" r:id="rId213" display="https://youtu.be/6YW5b2KWHaI"/>
    <hyperlink ref="F213" r:id="rId2" display="https://files.afu.se/Downloads/Transcripts/0%20-%20Government/USA%20-%20NASA%20Astrobiology/"/>
    <hyperlink ref="C214" r:id="rId214" display="https://youtu.be/FYpxArtb6pU"/>
    <hyperlink ref="F214" r:id="rId2" display="https://files.afu.se/Downloads/Transcripts/0%20-%20Government/USA%20-%20NASA%20Astrobiology/"/>
    <hyperlink ref="C215" r:id="rId215" display="https://youtu.be/F4Os67j7gNs"/>
    <hyperlink ref="F215" r:id="rId2" display="https://files.afu.se/Downloads/Transcripts/0%20-%20Government/USA%20-%20NASA%20Astrobiology/"/>
    <hyperlink ref="C216" r:id="rId216" display="https://youtu.be/NpWYCgTms94"/>
    <hyperlink ref="F216" r:id="rId2" display="https://files.afu.se/Downloads/Transcripts/0%20-%20Government/USA%20-%20NASA%20Astrobiology/"/>
    <hyperlink ref="C217" r:id="rId217" display="https://youtu.be/HCrwF4oBCvk"/>
    <hyperlink ref="F217" r:id="rId2" display="https://files.afu.se/Downloads/Transcripts/0%20-%20Government/USA%20-%20NASA%20Astrobiology/"/>
    <hyperlink ref="C218" r:id="rId218" display="https://youtu.be/_wYFSFZllPo"/>
    <hyperlink ref="F218" r:id="rId2" display="https://files.afu.se/Downloads/Transcripts/0%20-%20Government/USA%20-%20NASA%20Astrobiology/"/>
    <hyperlink ref="C219" r:id="rId219" display="https://youtu.be/znSwg4PE77Y"/>
    <hyperlink ref="F219" r:id="rId2" display="https://files.afu.se/Downloads/Transcripts/0%20-%20Government/USA%20-%20NASA%20Astrobiology/"/>
    <hyperlink ref="C220" r:id="rId220" display="https://youtu.be/9lDU4JAQjuA"/>
    <hyperlink ref="F220" r:id="rId2" display="https://files.afu.se/Downloads/Transcripts/0%20-%20Government/USA%20-%20NASA%20Astrobiology/"/>
    <hyperlink ref="C221" r:id="rId221" display="https://youtu.be/a10IdbEMVJ0"/>
    <hyperlink ref="F221" r:id="rId2" display="https://files.afu.se/Downloads/Transcripts/0%20-%20Government/USA%20-%20NASA%20Astrobiology/"/>
    <hyperlink ref="C222" r:id="rId222" display="https://youtu.be/nQZsdux58Bk"/>
    <hyperlink ref="F222" r:id="rId2" display="https://files.afu.se/Downloads/Transcripts/0%20-%20Government/USA%20-%20NASA%20Astrobiology/"/>
    <hyperlink ref="C223" r:id="rId223" display="https://youtu.be/FeDAcwKPe_Q"/>
    <hyperlink ref="F223" r:id="rId2" display="https://files.afu.se/Downloads/Transcripts/0%20-%20Government/USA%20-%20NASA%20Astrobiology/"/>
    <hyperlink ref="C224" r:id="rId224" display="https://youtu.be/ykTWB6030gs"/>
    <hyperlink ref="F224" r:id="rId2" display="https://files.afu.se/Downloads/Transcripts/0%20-%20Government/USA%20-%20NASA%20Astrobiology/"/>
    <hyperlink ref="C225" r:id="rId225" display="https://youtu.be/NC2qPzxtHRw"/>
    <hyperlink ref="F225" r:id="rId2" display="https://files.afu.se/Downloads/Transcripts/0%20-%20Government/USA%20-%20NASA%20Astrobiology/"/>
    <hyperlink ref="C226" r:id="rId226" display="https://youtu.be/pQdRenWQzwc"/>
    <hyperlink ref="F226" r:id="rId2" display="https://files.afu.se/Downloads/Transcripts/0%20-%20Government/USA%20-%20NASA%20Astrobiology/"/>
    <hyperlink ref="C227" r:id="rId227" display="https://youtu.be/XVx-BU2GFLI"/>
    <hyperlink ref="F227" r:id="rId2" display="https://files.afu.se/Downloads/Transcripts/0%20-%20Government/USA%20-%20NASA%20Astrobiology/"/>
    <hyperlink ref="C228" r:id="rId228" display="https://youtu.be/cTZIBjv1k4g"/>
    <hyperlink ref="F228" r:id="rId2" display="https://files.afu.se/Downloads/Transcripts/0%20-%20Government/USA%20-%20NASA%20Astrobiology/"/>
    <hyperlink ref="C229" r:id="rId229" display="https://youtu.be/WzqIiodr8Xc"/>
    <hyperlink ref="F229" r:id="rId2" display="https://files.afu.se/Downloads/Transcripts/0%20-%20Government/USA%20-%20NASA%20Astrobiology/"/>
    <hyperlink ref="C230" r:id="rId230" display="https://youtu.be/xlTdls9Hd00"/>
    <hyperlink ref="F230" r:id="rId2" display="https://files.afu.se/Downloads/Transcripts/0%20-%20Government/USA%20-%20NASA%20Astrobiology/"/>
    <hyperlink ref="C231" r:id="rId231" display="https://youtu.be/ylBsUwVJjMk"/>
    <hyperlink ref="F231" r:id="rId2" display="https://files.afu.se/Downloads/Transcripts/0%20-%20Government/USA%20-%20NASA%20Astrobiology/"/>
    <hyperlink ref="C232" r:id="rId232" display="https://youtu.be/sTBHcOaPIkM"/>
    <hyperlink ref="F232" r:id="rId2" display="https://files.afu.se/Downloads/Transcripts/0%20-%20Government/USA%20-%20NASA%20Astrobiology/"/>
    <hyperlink ref="C233" r:id="rId233" display="https://youtu.be/QRs5r0-TFE0"/>
    <hyperlink ref="F233" r:id="rId2" display="https://files.afu.se/Downloads/Transcripts/0%20-%20Government/USA%20-%20NASA%20Astrobiology/"/>
    <hyperlink ref="C234" r:id="rId234" display="https://youtu.be/uEi6G7OPpDM"/>
    <hyperlink ref="F234" r:id="rId2" display="https://files.afu.se/Downloads/Transcripts/0%20-%20Government/USA%20-%20NASA%20Astrobiology/"/>
    <hyperlink ref="C235" r:id="rId235" display="https://youtu.be/QUoo1d3bnZ4"/>
    <hyperlink ref="F235" r:id="rId2" display="https://files.afu.se/Downloads/Transcripts/0%20-%20Government/USA%20-%20NASA%20Astrobiology/"/>
    <hyperlink ref="C236" r:id="rId236" display="https://youtu.be/H-FC-s4MXvE"/>
    <hyperlink ref="F236" r:id="rId2" display="https://files.afu.se/Downloads/Transcripts/0%20-%20Government/USA%20-%20NASA%20Astrobiology/"/>
    <hyperlink ref="C237" r:id="rId237" display="https://youtu.be/Q-ik0pxjoXE"/>
    <hyperlink ref="F237" r:id="rId2" display="https://files.afu.se/Downloads/Transcripts/0%20-%20Government/USA%20-%20NASA%20Astrobiology/"/>
    <hyperlink ref="C238" r:id="rId238" display="https://youtu.be/-d1OGKahk4g"/>
    <hyperlink ref="F238" r:id="rId2" display="https://files.afu.se/Downloads/Transcripts/0%20-%20Government/USA%20-%20NASA%20Astrobiology/"/>
    <hyperlink ref="C239" r:id="rId239" display="https://youtu.be/FTZI9BFwitU"/>
    <hyperlink ref="F239" r:id="rId2" display="https://files.afu.se/Downloads/Transcripts/0%20-%20Government/USA%20-%20NASA%20Astrobiology/"/>
    <hyperlink ref="C240" r:id="rId240" display="https://youtu.be/Mis8Hxk1hkU"/>
    <hyperlink ref="F240" r:id="rId2" display="https://files.afu.se/Downloads/Transcripts/0%20-%20Government/USA%20-%20NASA%20Astrobiology/"/>
    <hyperlink ref="C241" r:id="rId241" display="https://youtu.be/OgvjwiKA_FA"/>
    <hyperlink ref="F241" r:id="rId2" display="https://files.afu.se/Downloads/Transcripts/0%20-%20Government/USA%20-%20NASA%20Astrobiology/"/>
    <hyperlink ref="C242" r:id="rId242" display="https://youtu.be/2LzGdkQurd0"/>
    <hyperlink ref="F242" r:id="rId2" display="https://files.afu.se/Downloads/Transcripts/0%20-%20Government/USA%20-%20NASA%20Astrobiology/"/>
    <hyperlink ref="C243" r:id="rId243" display="https://youtu.be/jJJJoHpJuXc"/>
    <hyperlink ref="F243" r:id="rId2" display="https://files.afu.se/Downloads/Transcripts/0%20-%20Government/USA%20-%20NASA%20Astrobiology/"/>
    <hyperlink ref="C244" r:id="rId244" display="https://youtu.be/G1chiN8CJA0"/>
    <hyperlink ref="F244" r:id="rId2" display="https://files.afu.se/Downloads/Transcripts/0%20-%20Government/USA%20-%20NASA%20Astrobiology/"/>
    <hyperlink ref="C245" r:id="rId245" display="https://youtu.be/Nl7_X_I0vrE"/>
    <hyperlink ref="F245" r:id="rId2" display="https://files.afu.se/Downloads/Transcripts/0%20-%20Government/USA%20-%20NASA%20Astrobiology/"/>
    <hyperlink ref="C246" r:id="rId246" display="https://youtu.be/I_odfWOJsQo"/>
    <hyperlink ref="F246" r:id="rId2" display="https://files.afu.se/Downloads/Transcripts/0%20-%20Government/USA%20-%20NASA%20Astrobiology/"/>
    <hyperlink ref="C247" r:id="rId247" display="https://youtu.be/kT-h2vCLxwU"/>
    <hyperlink ref="F247" r:id="rId2" display="https://files.afu.se/Downloads/Transcripts/0%20-%20Government/USA%20-%20NASA%20Astrobiology/"/>
    <hyperlink ref="C248" r:id="rId248" display="https://youtu.be/T509muwOO0s"/>
    <hyperlink ref="F248" r:id="rId2" display="https://files.afu.se/Downloads/Transcripts/0%20-%20Government/USA%20-%20NASA%20Astrobiology/"/>
    <hyperlink ref="C249" r:id="rId249" display="https://youtu.be/ADr6M_gqcq0"/>
    <hyperlink ref="F249" r:id="rId2" display="https://files.afu.se/Downloads/Transcripts/0%20-%20Government/USA%20-%20NASA%20Astrobiology/"/>
    <hyperlink ref="C250" r:id="rId250" display="https://youtu.be/o_G8aeA3wCI"/>
    <hyperlink ref="F250" r:id="rId2" display="https://files.afu.se/Downloads/Transcripts/0%20-%20Government/USA%20-%20NASA%20Astrobiology/"/>
    <hyperlink ref="C251" r:id="rId251" display="https://youtu.be/UTILC0vHux8"/>
    <hyperlink ref="F251" r:id="rId2" display="https://files.afu.se/Downloads/Transcripts/0%20-%20Government/USA%20-%20NASA%20Astrobiology/"/>
    <hyperlink ref="C252" r:id="rId252" display="https://youtu.be/L_oz6J4i8HI"/>
    <hyperlink ref="F252" r:id="rId2" display="https://files.afu.se/Downloads/Transcripts/0%20-%20Government/USA%20-%20NASA%20Astrobiology/"/>
    <hyperlink ref="C253" r:id="rId253" display="https://youtu.be/cDSbz-2PKL8"/>
    <hyperlink ref="F253" r:id="rId2" display="https://files.afu.se/Downloads/Transcripts/0%20-%20Government/USA%20-%20NASA%20Astrobiology/"/>
    <hyperlink ref="C254" r:id="rId254" display="https://youtu.be/PsUDRjL7u7U"/>
    <hyperlink ref="F254" r:id="rId2" display="https://files.afu.se/Downloads/Transcripts/0%20-%20Government/USA%20-%20NASA%20Astrobiology/"/>
    <hyperlink ref="C255" r:id="rId255" display="https://youtu.be/Byg2Ci9jO6g"/>
    <hyperlink ref="F255" r:id="rId2" display="https://files.afu.se/Downloads/Transcripts/0%20-%20Government/USA%20-%20NASA%20Astrobiology/"/>
    <hyperlink ref="C256" r:id="rId256" display="https://youtu.be/lYt2KoWOhqk"/>
    <hyperlink ref="F256" r:id="rId2" display="https://files.afu.se/Downloads/Transcripts/0%20-%20Government/USA%20-%20NASA%20Astrobiology/"/>
    <hyperlink ref="C257" r:id="rId257" display="https://youtu.be/jbCCwVenQHs"/>
    <hyperlink ref="F257" r:id="rId2" display="https://files.afu.se/Downloads/Transcripts/0%20-%20Government/USA%20-%20NASA%20Astrobiology/"/>
    <hyperlink ref="C258" r:id="rId258" display="https://youtu.be/9nGIpQiPwDs"/>
    <hyperlink ref="F258" r:id="rId2" display="https://files.afu.se/Downloads/Transcripts/0%20-%20Government/USA%20-%20NASA%20Astrobiology/"/>
    <hyperlink ref="C259" r:id="rId259" display="https://youtu.be/I_imt8qB1YE"/>
    <hyperlink ref="F259" r:id="rId2" display="https://files.afu.se/Downloads/Transcripts/0%20-%20Government/USA%20-%20NASA%20Astrobiology/"/>
    <hyperlink ref="C260" r:id="rId260" display="https://youtu.be/ggRh67R1bqE"/>
    <hyperlink ref="F260" r:id="rId2" display="https://files.afu.se/Downloads/Transcripts/0%20-%20Government/USA%20-%20NASA%20Astrobiology/"/>
    <hyperlink ref="C261" r:id="rId261" display="https://youtu.be/KAiOfpzIWRY"/>
    <hyperlink ref="F261" r:id="rId2" display="https://files.afu.se/Downloads/Transcripts/0%20-%20Government/USA%20-%20NASA%20Astrobiology/"/>
    <hyperlink ref="C262" r:id="rId262" display="https://youtu.be/s-MRGs7_S2g"/>
    <hyperlink ref="F262" r:id="rId2" display="https://files.afu.se/Downloads/Transcripts/0%20-%20Government/USA%20-%20NASA%20Astrobiology/"/>
    <hyperlink ref="C263" r:id="rId263" display="https://youtu.be/5B8pbcHFKEo"/>
    <hyperlink ref="F263" r:id="rId2" display="https://files.afu.se/Downloads/Transcripts/0%20-%20Government/USA%20-%20NASA%20Astrobiology/"/>
    <hyperlink ref="C264" r:id="rId264" display="https://youtu.be/NJLpv73QiTQ"/>
    <hyperlink ref="F264" r:id="rId2" display="https://files.afu.se/Downloads/Transcripts/0%20-%20Government/USA%20-%20NASA%20Astrobiology/"/>
    <hyperlink ref="C265" r:id="rId265" display="https://youtu.be/bUQk__egUHw"/>
    <hyperlink ref="F265" r:id="rId2" display="https://files.afu.se/Downloads/Transcripts/0%20-%20Government/USA%20-%20NASA%20Astrobiology/"/>
    <hyperlink ref="C266" r:id="rId266" display="https://youtu.be/4x1QFyuav-g"/>
    <hyperlink ref="F266" r:id="rId2" display="https://files.afu.se/Downloads/Transcripts/0%20-%20Government/USA%20-%20NASA%20Astrobiology/"/>
    <hyperlink ref="C267" r:id="rId267" display="https://youtu.be/mYdhtNks6Tk"/>
    <hyperlink ref="F267" r:id="rId2" display="https://files.afu.se/Downloads/Transcripts/0%20-%20Government/USA%20-%20NASA%20Astrobiology/"/>
    <hyperlink ref="C268" r:id="rId268" display="https://youtu.be/4jf84wj8NHk"/>
    <hyperlink ref="F268" r:id="rId2" display="https://files.afu.se/Downloads/Transcripts/0%20-%20Government/USA%20-%20NASA%20Astrobiology/"/>
    <hyperlink ref="C269" r:id="rId269" display="https://youtu.be/ylCaIWFtbXQ"/>
    <hyperlink ref="F269" r:id="rId2" display="https://files.afu.se/Downloads/Transcripts/0%20-%20Government/USA%20-%20NASA%20Astrobiology/"/>
    <hyperlink ref="C270" r:id="rId270" display="https://youtu.be/07QqWjNV64I"/>
    <hyperlink ref="F270" r:id="rId2" display="https://files.afu.se/Downloads/Transcripts/0%20-%20Government/USA%20-%20NASA%20Astrobiology/"/>
    <hyperlink ref="C271" r:id="rId271" display="https://youtu.be/idQNYplgKNo"/>
    <hyperlink ref="F271" r:id="rId2" display="https://files.afu.se/Downloads/Transcripts/0%20-%20Government/USA%20-%20NASA%20Astrobiology/"/>
    <hyperlink ref="C272" r:id="rId272" display="https://youtu.be/ZkZ1qJs7XDA"/>
    <hyperlink ref="F272" r:id="rId2" display="https://files.afu.se/Downloads/Transcripts/0%20-%20Government/USA%20-%20NASA%20Astrobiology/"/>
    <hyperlink ref="C273" r:id="rId273" display="https://youtu.be/O-DsXRhVJng"/>
    <hyperlink ref="F273" r:id="rId2" display="https://files.afu.se/Downloads/Transcripts/0%20-%20Government/USA%20-%20NASA%20Astrobiology/"/>
    <hyperlink ref="C274" r:id="rId274" display="https://youtu.be/koAo05aAlYA"/>
    <hyperlink ref="F274" r:id="rId2" display="https://files.afu.se/Downloads/Transcripts/0%20-%20Government/USA%20-%20NASA%20Astrobiology/"/>
    <hyperlink ref="C275" r:id="rId275" display="https://youtu.be/m5jJhJcwbD4"/>
    <hyperlink ref="F275" r:id="rId2" display="https://files.afu.se/Downloads/Transcripts/0%20-%20Government/USA%20-%20NASA%20Astrobiology/"/>
    <hyperlink ref="C276" r:id="rId276" display="https://youtu.be/pBt59KGOfeU"/>
    <hyperlink ref="F276" r:id="rId2" display="https://files.afu.se/Downloads/Transcripts/0%20-%20Government/USA%20-%20NASA%20Astrobiology/"/>
    <hyperlink ref="C277" r:id="rId277" display="https://youtu.be/-mj5G6Zk9LM"/>
    <hyperlink ref="F277" r:id="rId2" display="https://files.afu.se/Downloads/Transcripts/0%20-%20Government/USA%20-%20NASA%20Astrobiology/"/>
    <hyperlink ref="C278" r:id="rId278" display="https://youtu.be/jjf0KSgtxX0"/>
    <hyperlink ref="F278" r:id="rId2" display="https://files.afu.se/Downloads/Transcripts/0%20-%20Government/USA%20-%20NASA%20Astrobiology/"/>
    <hyperlink ref="C279" r:id="rId279" display="https://youtu.be/OOHE4ZkLcxg"/>
    <hyperlink ref="F279" r:id="rId2" display="https://files.afu.se/Downloads/Transcripts/0%20-%20Government/USA%20-%20NASA%20Astrobiology/"/>
    <hyperlink ref="C280" r:id="rId280" display="https://youtu.be/p5ro0Bpkk-0"/>
    <hyperlink ref="F280" r:id="rId2" display="https://files.afu.se/Downloads/Transcripts/0%20-%20Government/USA%20-%20NASA%20Astrobiology/"/>
    <hyperlink ref="C281" r:id="rId281" display="https://youtu.be/rEAqHKKf_wY"/>
    <hyperlink ref="F281" r:id="rId2" display="https://files.afu.se/Downloads/Transcripts/0%20-%20Government/USA%20-%20NASA%20Astrobiology/"/>
    <hyperlink ref="C282" r:id="rId282" display="https://youtu.be/Ypeu3dgLW48"/>
    <hyperlink ref="F282" r:id="rId2" display="https://files.afu.se/Downloads/Transcripts/0%20-%20Government/USA%20-%20NASA%20Astrobiology/"/>
    <hyperlink ref="C283" r:id="rId283" display="https://youtu.be/8z9GkMs-GQQ"/>
    <hyperlink ref="F283" r:id="rId2" display="https://files.afu.se/Downloads/Transcripts/0%20-%20Government/USA%20-%20NASA%20Astrobiology/"/>
    <hyperlink ref="C284" r:id="rId284" display="https://youtu.be/HlvvRquJaQM"/>
    <hyperlink ref="F284" r:id="rId2" display="https://files.afu.se/Downloads/Transcripts/0%20-%20Government/USA%20-%20NASA%20Astrobiology/"/>
    <hyperlink ref="C285" r:id="rId285" display="https://youtu.be/NT9Zgkiji5k"/>
    <hyperlink ref="F285" r:id="rId2" display="https://files.afu.se/Downloads/Transcripts/0%20-%20Government/USA%20-%20NASA%20Astrobiology/"/>
    <hyperlink ref="C286" r:id="rId286" display="https://youtu.be/3aRTl0APt18"/>
    <hyperlink ref="F286" r:id="rId2" display="https://files.afu.se/Downloads/Transcripts/0%20-%20Government/USA%20-%20NASA%20Astrobiology/"/>
    <hyperlink ref="C287" r:id="rId287" display="https://youtu.be/6S0WH79ji9E"/>
    <hyperlink ref="F287" r:id="rId2" display="https://files.afu.se/Downloads/Transcripts/0%20-%20Government/USA%20-%20NASA%20Astrobiology/"/>
    <hyperlink ref="C288" r:id="rId288" display="https://youtu.be/7RM69m-Haus"/>
    <hyperlink ref="F288" r:id="rId2" display="https://files.afu.se/Downloads/Transcripts/0%20-%20Government/USA%20-%20NASA%20Astrobiology/"/>
    <hyperlink ref="C289" r:id="rId289" display="https://youtu.be/CODtMl34VRE"/>
    <hyperlink ref="F289" r:id="rId2" display="https://files.afu.se/Downloads/Transcripts/0%20-%20Government/USA%20-%20NASA%20Astrobiology/"/>
    <hyperlink ref="C290" r:id="rId290" display="https://youtu.be/E3bRM0Uoiu8"/>
    <hyperlink ref="F290" r:id="rId2" display="https://files.afu.se/Downloads/Transcripts/0%20-%20Government/USA%20-%20NASA%20Astrobiology/"/>
    <hyperlink ref="C291" r:id="rId291" display="https://youtu.be/XDen_fgFh8M"/>
    <hyperlink ref="F291" r:id="rId2" display="https://files.afu.se/Downloads/Transcripts/0%20-%20Government/USA%20-%20NASA%20Astrobiology/"/>
    <hyperlink ref="C292" r:id="rId292" display="https://youtu.be/d8f7j5Gv6jA"/>
    <hyperlink ref="F292" r:id="rId2" display="https://files.afu.se/Downloads/Transcripts/0%20-%20Government/USA%20-%20NASA%20Astrobiology/"/>
    <hyperlink ref="C293" r:id="rId293" display="https://youtu.be/fphDfU14N9k"/>
    <hyperlink ref="F293" r:id="rId2" display="https://files.afu.se/Downloads/Transcripts/0%20-%20Government/USA%20-%20NASA%20Astrobiology/"/>
    <hyperlink ref="C294" r:id="rId294" display="https://youtu.be/rGCtGjxSzIU"/>
    <hyperlink ref="F294" r:id="rId2" display="https://files.afu.se/Downloads/Transcripts/0%20-%20Government/USA%20-%20NASA%20Astrobiology/"/>
    <hyperlink ref="C295" r:id="rId295" display="https://youtu.be/whsjLCHrYJ0"/>
    <hyperlink ref="F295" r:id="rId2" display="https://files.afu.se/Downloads/Transcripts/0%20-%20Government/USA%20-%20NASA%20Astrobiology/"/>
    <hyperlink ref="C296" r:id="rId296" display="https://youtu.be/1JhlbFO_9wI"/>
    <hyperlink ref="F296" r:id="rId2" display="https://files.afu.se/Downloads/Transcripts/0%20-%20Government/USA%20-%20NASA%20Astrobiology/"/>
    <hyperlink ref="C297" r:id="rId297" display="https://youtu.be/1fjo44KGz3g"/>
    <hyperlink ref="F297" r:id="rId2" display="https://files.afu.se/Downloads/Transcripts/0%20-%20Government/USA%20-%20NASA%20Astrobiology/"/>
    <hyperlink ref="C298" r:id="rId298" display="https://youtu.be/4f2DOAidF6Q"/>
    <hyperlink ref="F298" r:id="rId2" display="https://files.afu.se/Downloads/Transcripts/0%20-%20Government/USA%20-%20NASA%20Astrobiology/"/>
    <hyperlink ref="C299" r:id="rId299" display="https://youtu.be/8lRq32siW-k"/>
    <hyperlink ref="F299" r:id="rId2" display="https://files.afu.se/Downloads/Transcripts/0%20-%20Government/USA%20-%20NASA%20Astrobiology/"/>
    <hyperlink ref="C300" r:id="rId300" display="https://youtu.be/A_fSNf9R7CU"/>
    <hyperlink ref="F300" r:id="rId2" display="https://files.afu.se/Downloads/Transcripts/0%20-%20Government/USA%20-%20NASA%20Astrobiology/"/>
    <hyperlink ref="C301" r:id="rId301" display="https://youtu.be/DDiuI7gpPag"/>
    <hyperlink ref="F301" r:id="rId2" display="https://files.afu.se/Downloads/Transcripts/0%20-%20Government/USA%20-%20NASA%20Astrobiology/"/>
    <hyperlink ref="C302" r:id="rId302" display="https://youtu.be/DPFFvRCWTrM"/>
    <hyperlink ref="F302" r:id="rId2" display="https://files.afu.se/Downloads/Transcripts/0%20-%20Government/USA%20-%20NASA%20Astrobiology/"/>
    <hyperlink ref="C303" r:id="rId303" display="https://youtu.be/F0D-ZOdfQK4"/>
    <hyperlink ref="F303" r:id="rId2" display="https://files.afu.se/Downloads/Transcripts/0%20-%20Government/USA%20-%20NASA%20Astrobiology/"/>
    <hyperlink ref="C304" r:id="rId304" display="https://youtu.be/H0Kdxi82XDQ"/>
    <hyperlink ref="F304" r:id="rId2" display="https://files.afu.se/Downloads/Transcripts/0%20-%20Government/USA%20-%20NASA%20Astrobiology/"/>
    <hyperlink ref="C305" r:id="rId305" display="https://youtu.be/NAFegI-LQFI"/>
    <hyperlink ref="F305" r:id="rId2" display="https://files.afu.se/Downloads/Transcripts/0%20-%20Government/USA%20-%20NASA%20Astrobiology/"/>
    <hyperlink ref="C306" r:id="rId306" display="https://youtu.be/W4lxpEZXUME"/>
    <hyperlink ref="F306" r:id="rId2" display="https://files.afu.se/Downloads/Transcripts/0%20-%20Government/USA%20-%20NASA%20Astrobiology/"/>
    <hyperlink ref="C307" r:id="rId307" display="https://youtu.be/XcgTt59rpZ4"/>
    <hyperlink ref="F307" r:id="rId2" display="https://files.afu.se/Downloads/Transcripts/0%20-%20Government/USA%20-%20NASA%20Astrobiology/"/>
    <hyperlink ref="C308" r:id="rId308" display="https://youtu.be/Zo-0bODSUUg"/>
    <hyperlink ref="F308" r:id="rId2" display="https://files.afu.se/Downloads/Transcripts/0%20-%20Government/USA%20-%20NASA%20Astrobiology/"/>
    <hyperlink ref="C309" r:id="rId309" display="https://youtu.be/dQCeIYeSGCE"/>
    <hyperlink ref="F309" r:id="rId2" display="https://files.afu.se/Downloads/Transcripts/0%20-%20Government/USA%20-%20NASA%20Astrobiology/"/>
    <hyperlink ref="C310" r:id="rId310" display="https://youtu.be/jceZ1cJHbd8"/>
    <hyperlink ref="F310" r:id="rId2" display="https://files.afu.se/Downloads/Transcripts/0%20-%20Government/USA%20-%20NASA%20Astrobiology/"/>
    <hyperlink ref="C311" r:id="rId311" display="https://youtu.be/l1QX7-52Soo"/>
    <hyperlink ref="F311" r:id="rId2" display="https://files.afu.se/Downloads/Transcripts/0%20-%20Government/USA%20-%20NASA%20Astrobiology/"/>
    <hyperlink ref="C312" r:id="rId312" display="https://youtu.be/qCUfK8Kq048"/>
    <hyperlink ref="F312" r:id="rId2" display="https://files.afu.se/Downloads/Transcripts/0%20-%20Government/USA%20-%20NASA%20Astrobiology/"/>
    <hyperlink ref="C313" r:id="rId313" display="https://youtu.be/qV5NQct5FHM"/>
    <hyperlink ref="F313" r:id="rId2" display="https://files.afu.se/Downloads/Transcripts/0%20-%20Government/USA%20-%20NASA%20Astrobiology/"/>
    <hyperlink ref="C314" r:id="rId314" display="https://youtu.be/sYKWImldTVE"/>
    <hyperlink ref="F314" r:id="rId2" display="https://files.afu.se/Downloads/Transcripts/0%20-%20Government/USA%20-%20NASA%20Astrobiology/"/>
    <hyperlink ref="C315" r:id="rId315" display="https://youtu.be/UpYP1GmpWVg"/>
    <hyperlink ref="F315" r:id="rId2" display="https://files.afu.se/Downloads/Transcripts/0%20-%20Government/USA%20-%20NASA%20Astrobiology/"/>
    <hyperlink ref="C316" r:id="rId316" display="https://youtu.be/-AID3AnVNPw"/>
    <hyperlink ref="F316" r:id="rId2" display="https://files.afu.se/Downloads/Transcripts/0%20-%20Government/USA%20-%20NASA%20Astrobiology/"/>
    <hyperlink ref="C317" r:id="rId317" display="https://youtu.be/47anfKDONEU"/>
    <hyperlink ref="F317" r:id="rId2" display="https://files.afu.se/Downloads/Transcripts/0%20-%20Government/USA%20-%20NASA%20Astrobiology/"/>
    <hyperlink ref="C318" r:id="rId318" display="https://youtu.be/CD-GrQXB2BY"/>
    <hyperlink ref="F318" r:id="rId2" display="https://files.afu.se/Downloads/Transcripts/0%20-%20Government/USA%20-%20NASA%20Astrobiology/"/>
    <hyperlink ref="C319" r:id="rId319" display="https://youtu.be/IB1bSErp_eg"/>
    <hyperlink ref="F319" r:id="rId2" display="https://files.afu.se/Downloads/Transcripts/0%20-%20Government/USA%20-%20NASA%20Astrobiology/"/>
    <hyperlink ref="C320" r:id="rId320" display="https://youtu.be/iCUdmQyBtLc"/>
    <hyperlink ref="F320" r:id="rId2" display="https://files.afu.se/Downloads/Transcripts/0%20-%20Government/USA%20-%20NASA%20Astrobiology/"/>
    <hyperlink ref="C321" r:id="rId321" display="https://youtu.be/qV7Hx4R2YqI"/>
    <hyperlink ref="F321" r:id="rId2" display="https://files.afu.se/Downloads/Transcripts/0%20-%20Government/USA%20-%20NASA%20Astrobiology/"/>
    <hyperlink ref="C322" r:id="rId322" display="https://youtu.be/yiT0LJL1YaY"/>
    <hyperlink ref="F322" r:id="rId2" display="https://files.afu.se/Downloads/Transcripts/0%20-%20Government/USA%20-%20NASA%20Astrobiology/"/>
    <hyperlink ref="C323" r:id="rId323" display="https://youtu.be/-F2SP2xL7WA"/>
    <hyperlink ref="F323" r:id="rId2" display="https://files.afu.se/Downloads/Transcripts/0%20-%20Government/USA%20-%20NASA%20Astrobiology/"/>
    <hyperlink ref="C324" r:id="rId324" display="https://youtu.be/3Lcwga1FwqI"/>
    <hyperlink ref="F324" r:id="rId2" display="https://files.afu.se/Downloads/Transcripts/0%20-%20Government/USA%20-%20NASA%20Astrobiology/"/>
    <hyperlink ref="C325" r:id="rId325" display="https://youtu.be/8hgShSv7ykc"/>
    <hyperlink ref="F325" r:id="rId2" display="https://files.afu.se/Downloads/Transcripts/0%20-%20Government/USA%20-%20NASA%20Astrobiology/"/>
    <hyperlink ref="C326" r:id="rId326" display="https://youtu.be/C5j0RMWBqww"/>
    <hyperlink ref="F326" r:id="rId2" display="https://files.afu.se/Downloads/Transcripts/0%20-%20Government/USA%20-%20NASA%20Astrobiology/"/>
    <hyperlink ref="C327" r:id="rId327" display="https://youtu.be/DHu-lXGe_wU"/>
    <hyperlink ref="F327" r:id="rId2" display="https://files.afu.se/Downloads/Transcripts/0%20-%20Government/USA%20-%20NASA%20Astrobiology/"/>
    <hyperlink ref="C328" r:id="rId328" display="https://youtu.be/E7-XyqtCPss"/>
    <hyperlink ref="F328" r:id="rId2" display="https://files.afu.se/Downloads/Transcripts/0%20-%20Government/USA%20-%20NASA%20Astrobiology/"/>
    <hyperlink ref="C329" r:id="rId329" display="https://youtu.be/EDYIbc6DDFc"/>
    <hyperlink ref="F329" r:id="rId2" display="https://files.afu.se/Downloads/Transcripts/0%20-%20Government/USA%20-%20NASA%20Astrobiology/"/>
    <hyperlink ref="C330" r:id="rId330" display="https://youtu.be/Eo29ai00rdA"/>
    <hyperlink ref="F330" r:id="rId2" display="https://files.afu.se/Downloads/Transcripts/0%20-%20Government/USA%20-%20NASA%20Astrobiology/"/>
    <hyperlink ref="C331" r:id="rId331" display="https://youtu.be/Iro389GMtqU"/>
    <hyperlink ref="F331" r:id="rId2" display="https://files.afu.se/Downloads/Transcripts/0%20-%20Government/USA%20-%20NASA%20Astrobiology/"/>
    <hyperlink ref="C332" r:id="rId332" display="https://youtu.be/KoL5JKpEe08"/>
    <hyperlink ref="F332" r:id="rId2" display="https://files.afu.se/Downloads/Transcripts/0%20-%20Government/USA%20-%20NASA%20Astrobiology/"/>
    <hyperlink ref="C333" r:id="rId333" display="https://youtu.be/SIxoW2mLBTQ"/>
    <hyperlink ref="F333" r:id="rId2" display="https://files.afu.se/Downloads/Transcripts/0%20-%20Government/USA%20-%20NASA%20Astrobiology/"/>
    <hyperlink ref="C334" r:id="rId334" display="https://youtu.be/Sor38p6WJkk"/>
    <hyperlink ref="F334" r:id="rId2" display="https://files.afu.se/Downloads/Transcripts/0%20-%20Government/USA%20-%20NASA%20Astrobiology/"/>
    <hyperlink ref="C335" r:id="rId335" display="https://youtu.be/b3ajyLqFifc"/>
    <hyperlink ref="F335" r:id="rId2" display="https://files.afu.se/Downloads/Transcripts/0%20-%20Government/USA%20-%20NASA%20Astrobiology/"/>
    <hyperlink ref="C336" r:id="rId336" display="https://youtu.be/gjH55WKOybE"/>
    <hyperlink ref="F336" r:id="rId2" display="https://files.afu.se/Downloads/Transcripts/0%20-%20Government/USA%20-%20NASA%20Astrobiology/"/>
    <hyperlink ref="C337" r:id="rId337" display="https://youtu.be/nnvCKD5gcwo"/>
    <hyperlink ref="F337" r:id="rId2" display="https://files.afu.se/Downloads/Transcripts/0%20-%20Government/USA%20-%20NASA%20Astrobiology/"/>
    <hyperlink ref="C338" r:id="rId338" display="https://youtu.be/wUr1qku1dgc"/>
    <hyperlink ref="F338" r:id="rId2" display="https://files.afu.se/Downloads/Transcripts/0%20-%20Government/USA%20-%20NASA%20Astrobiology/"/>
    <hyperlink ref="C339" r:id="rId339" display="https://youtu.be/yl8bpFstRrA"/>
    <hyperlink ref="F339" r:id="rId2" display="https://files.afu.se/Downloads/Transcripts/0%20-%20Government/USA%20-%20NASA%20Astrobiology/"/>
    <hyperlink ref="C340" r:id="rId340" display="https://youtu.be/n9SPfa4S5sQ"/>
    <hyperlink ref="F340" r:id="rId2" display="https://files.afu.se/Downloads/Transcripts/0%20-%20Government/USA%20-%20NASA%20Astrobiology/"/>
    <hyperlink ref="C341" r:id="rId341" display="https://youtu.be/-wWG2Y_h-V8"/>
    <hyperlink ref="F341" r:id="rId2" display="https://files.afu.se/Downloads/Transcripts/0%20-%20Government/USA%20-%20NASA%20Astrobiology/"/>
    <hyperlink ref="C342" r:id="rId342" display="https://youtu.be/75amGFUpqaY"/>
    <hyperlink ref="F342" r:id="rId2" display="https://files.afu.se/Downloads/Transcripts/0%20-%20Government/USA%20-%20NASA%20Astrobiology/"/>
    <hyperlink ref="C343" r:id="rId343" display="https://youtu.be/9yZpkN9qISY"/>
    <hyperlink ref="F343" r:id="rId2" display="https://files.afu.se/Downloads/Transcripts/0%20-%20Government/USA%20-%20NASA%20Astrobiology/"/>
    <hyperlink ref="C344" r:id="rId344" display="https://youtu.be/AjIQoL9R97A"/>
    <hyperlink ref="F344" r:id="rId2" display="https://files.afu.se/Downloads/Transcripts/0%20-%20Government/USA%20-%20NASA%20Astrobiology/"/>
    <hyperlink ref="C345" r:id="rId345" display="https://youtu.be/DeDurb6mOHs"/>
    <hyperlink ref="F345" r:id="rId2" display="https://files.afu.se/Downloads/Transcripts/0%20-%20Government/USA%20-%20NASA%20Astrobiology/"/>
    <hyperlink ref="C346" r:id="rId346" display="https://youtu.be/HAPuR8UOvag"/>
    <hyperlink ref="F346" r:id="rId2" display="https://files.afu.se/Downloads/Transcripts/0%20-%20Government/USA%20-%20NASA%20Astrobiology/"/>
    <hyperlink ref="C347" r:id="rId347" display="https://youtu.be/Km5-SH4Szls"/>
    <hyperlink ref="F347" r:id="rId2" display="https://files.afu.se/Downloads/Transcripts/0%20-%20Government/USA%20-%20NASA%20Astrobiology/"/>
    <hyperlink ref="C348" r:id="rId348" display="https://youtu.be/Mf2fH1Dx7N8"/>
    <hyperlink ref="F348" r:id="rId2" display="https://files.afu.se/Downloads/Transcripts/0%20-%20Government/USA%20-%20NASA%20Astrobiology/"/>
    <hyperlink ref="C349" r:id="rId349" display="https://youtu.be/OpBzXyKBQV0"/>
    <hyperlink ref="F349" r:id="rId2" display="https://files.afu.se/Downloads/Transcripts/0%20-%20Government/USA%20-%20NASA%20Astrobiology/"/>
    <hyperlink ref="C350" r:id="rId350" display="https://youtu.be/Tso82MZ9Mq4"/>
    <hyperlink ref="F350" r:id="rId2" display="https://files.afu.se/Downloads/Transcripts/0%20-%20Government/USA%20-%20NASA%20Astrobiology/"/>
    <hyperlink ref="C351" r:id="rId351" display="https://youtu.be/Wg29h8Rkv14"/>
    <hyperlink ref="F351" r:id="rId2" display="https://files.afu.se/Downloads/Transcripts/0%20-%20Government/USA%20-%20NASA%20Astrobiology/"/>
    <hyperlink ref="C352" r:id="rId352" display="https://youtu.be/cC8hrocJ7YY"/>
    <hyperlink ref="F352" r:id="rId2" display="https://files.afu.se/Downloads/Transcripts/0%20-%20Government/USA%20-%20NASA%20Astrobiology/"/>
    <hyperlink ref="C353" r:id="rId353" display="https://youtu.be/eX32p2f7Qi0"/>
    <hyperlink ref="F353" r:id="rId2" display="https://files.afu.se/Downloads/Transcripts/0%20-%20Government/USA%20-%20NASA%20Astrobiology/"/>
    <hyperlink ref="C354" r:id="rId354" display="https://youtu.be/nxyiNAURIUU"/>
    <hyperlink ref="F354" r:id="rId2" display="https://files.afu.se/Downloads/Transcripts/0%20-%20Government/USA%20-%20NASA%20Astrobiology/"/>
    <hyperlink ref="C355" r:id="rId355" display="https://youtu.be/r-j6JmsJ-Mk"/>
    <hyperlink ref="F355" r:id="rId2" display="https://files.afu.se/Downloads/Transcripts/0%20-%20Government/USA%20-%20NASA%20Astrobiology/"/>
    <hyperlink ref="C356" r:id="rId356" display="https://youtu.be/rRyKfIszSkw"/>
    <hyperlink ref="F356" r:id="rId2" display="https://files.afu.se/Downloads/Transcripts/0%20-%20Government/USA%20-%20NASA%20Astrobiology/"/>
    <hyperlink ref="C357" r:id="rId357" display="https://youtu.be/w2HboRkujdI"/>
    <hyperlink ref="F357" r:id="rId2" display="https://files.afu.se/Downloads/Transcripts/0%20-%20Government/USA%20-%20NASA%20Astrobiology/"/>
    <hyperlink ref="C358" r:id="rId358" display="https://youtu.be/xNXbMgwrDY8"/>
    <hyperlink ref="F358" r:id="rId2" display="https://files.afu.se/Downloads/Transcripts/0%20-%20Government/USA%20-%20NASA%20Astrobiology/"/>
    <hyperlink ref="C359" r:id="rId359" display="https://youtu.be/yPonz_ImHuc"/>
    <hyperlink ref="F359" r:id="rId2" display="https://files.afu.se/Downloads/Transcripts/0%20-%20Government/USA%20-%20NASA%20Astrobiology/"/>
    <hyperlink ref="C360" r:id="rId360" display="https://youtu.be/-Q8wehY5f3M"/>
    <hyperlink ref="F360" r:id="rId2" display="https://files.afu.se/Downloads/Transcripts/0%20-%20Government/USA%20-%20NASA%20Astrobiology/"/>
    <hyperlink ref="C361" r:id="rId361" display="https://youtu.be/3merino9BXQ"/>
    <hyperlink ref="F361" r:id="rId2" display="https://files.afu.se/Downloads/Transcripts/0%20-%20Government/USA%20-%20NASA%20Astrobiology/"/>
    <hyperlink ref="C362" r:id="rId362" display="https://youtu.be/3uKvJMxmvJU"/>
    <hyperlink ref="F362" r:id="rId2" display="https://files.afu.se/Downloads/Transcripts/0%20-%20Government/USA%20-%20NASA%20Astrobiology/"/>
    <hyperlink ref="C363" r:id="rId363" display="https://youtu.be/6SSY4DOXx18"/>
    <hyperlink ref="F363" r:id="rId2" display="https://files.afu.se/Downloads/Transcripts/0%20-%20Government/USA%20-%20NASA%20Astrobiology/"/>
    <hyperlink ref="C364" r:id="rId364" display="https://youtu.be/6ygn3WfBBeo"/>
    <hyperlink ref="F364" r:id="rId2" display="https://files.afu.se/Downloads/Transcripts/0%20-%20Government/USA%20-%20NASA%20Astrobiology/"/>
    <hyperlink ref="C365" r:id="rId365" display="https://youtu.be/7JC2m-LElkc"/>
    <hyperlink ref="F365" r:id="rId2" display="https://files.afu.se/Downloads/Transcripts/0%20-%20Government/USA%20-%20NASA%20Astrobiology/"/>
    <hyperlink ref="C366" r:id="rId366" display="https://youtu.be/BQOPlehURkg"/>
    <hyperlink ref="F366" r:id="rId2" display="https://files.afu.se/Downloads/Transcripts/0%20-%20Government/USA%20-%20NASA%20Astrobiology/"/>
    <hyperlink ref="C367" r:id="rId367" display="https://youtu.be/EKIng-VtFFw"/>
    <hyperlink ref="F367" r:id="rId2" display="https://files.afu.se/Downloads/Transcripts/0%20-%20Government/USA%20-%20NASA%20Astrobiology/"/>
    <hyperlink ref="C368" r:id="rId368" display="https://youtu.be/FCtAO4dK_dk"/>
    <hyperlink ref="F368" r:id="rId2" display="https://files.afu.se/Downloads/Transcripts/0%20-%20Government/USA%20-%20NASA%20Astrobiology/"/>
    <hyperlink ref="C369" r:id="rId369" display="https://youtu.be/KolQDhSdP4U"/>
    <hyperlink ref="F369" r:id="rId2" display="https://files.afu.se/Downloads/Transcripts/0%20-%20Government/USA%20-%20NASA%20Astrobiology/"/>
    <hyperlink ref="C370" r:id="rId370" display="https://youtu.be/MygUZt6F3go"/>
    <hyperlink ref="F370" r:id="rId2" display="https://files.afu.se/Downloads/Transcripts/0%20-%20Government/USA%20-%20NASA%20Astrobiology/"/>
    <hyperlink ref="C371" r:id="rId371" display="https://youtu.be/QQP8FEeyGf4"/>
    <hyperlink ref="F371" r:id="rId2" display="https://files.afu.se/Downloads/Transcripts/0%20-%20Government/USA%20-%20NASA%20Astrobiology/"/>
    <hyperlink ref="C372" r:id="rId372" display="https://youtu.be/UXoGVftCWvU"/>
    <hyperlink ref="F372" r:id="rId2" display="https://files.afu.se/Downloads/Transcripts/0%20-%20Government/USA%20-%20NASA%20Astrobiology/"/>
    <hyperlink ref="C373" r:id="rId373" display="https://youtu.be/Vjivxh1EZ78"/>
    <hyperlink ref="F373" r:id="rId2" display="https://files.afu.se/Downloads/Transcripts/0%20-%20Government/USA%20-%20NASA%20Astrobiology/"/>
    <hyperlink ref="C374" r:id="rId374" display="https://youtu.be/Wj5hA26VedE"/>
    <hyperlink ref="F374" r:id="rId2" display="https://files.afu.se/Downloads/Transcripts/0%20-%20Government/USA%20-%20NASA%20Astrobiology/"/>
    <hyperlink ref="C375" r:id="rId375" display="https://youtu.be/WnNAgMdIBnE"/>
    <hyperlink ref="F375" r:id="rId2" display="https://files.afu.se/Downloads/Transcripts/0%20-%20Government/USA%20-%20NASA%20Astrobiology/"/>
    <hyperlink ref="C376" r:id="rId376" display="https://youtu.be/acFOCLIcgog"/>
    <hyperlink ref="F376" r:id="rId2" display="https://files.afu.se/Downloads/Transcripts/0%20-%20Government/USA%20-%20NASA%20Astrobiology/"/>
    <hyperlink ref="C377" r:id="rId377" display="https://youtu.be/ayP6-fTKmwo"/>
    <hyperlink ref="F377" r:id="rId2" display="https://files.afu.se/Downloads/Transcripts/0%20-%20Government/USA%20-%20NASA%20Astrobiology/"/>
    <hyperlink ref="C378" r:id="rId378" display="https://youtu.be/buG5M0GQAlU"/>
    <hyperlink ref="F378" r:id="rId2" display="https://files.afu.se/Downloads/Transcripts/0%20-%20Government/USA%20-%20NASA%20Astrobiology/"/>
    <hyperlink ref="C379" r:id="rId379" display="https://youtu.be/di7vCBNISgw"/>
    <hyperlink ref="F379" r:id="rId2" display="https://files.afu.se/Downloads/Transcripts/0%20-%20Government/USA%20-%20NASA%20Astrobiology/"/>
    <hyperlink ref="C380" r:id="rId380" display="https://youtu.be/gh5YwYasnYg"/>
    <hyperlink ref="F380" r:id="rId2" display="https://files.afu.se/Downloads/Transcripts/0%20-%20Government/USA%20-%20NASA%20Astrobiology/"/>
    <hyperlink ref="C381" r:id="rId381" display="https://youtu.be/h2rnDiVOqls"/>
    <hyperlink ref="F381" r:id="rId2" display="https://files.afu.se/Downloads/Transcripts/0%20-%20Government/USA%20-%20NASA%20Astrobiology/"/>
    <hyperlink ref="C382" r:id="rId382" display="https://youtu.be/ltRcmi50Hd8"/>
    <hyperlink ref="F382" r:id="rId2" display="https://files.afu.se/Downloads/Transcripts/0%20-%20Government/USA%20-%20NASA%20Astrobiology/"/>
    <hyperlink ref="C383" r:id="rId383" display="https://youtu.be/m858stbTyvw"/>
    <hyperlink ref="F383" r:id="rId2" display="https://files.afu.se/Downloads/Transcripts/0%20-%20Government/USA%20-%20NASA%20Astrobiology/"/>
    <hyperlink ref="C384" r:id="rId384" display="https://youtu.be/n7h2JQhjYgE"/>
    <hyperlink ref="F384" r:id="rId2" display="https://files.afu.se/Downloads/Transcripts/0%20-%20Government/USA%20-%20NASA%20Astrobiology/"/>
    <hyperlink ref="C385" r:id="rId385" display="https://youtu.be/oFU-cPmyhEE"/>
    <hyperlink ref="F385" r:id="rId2" display="https://files.afu.se/Downloads/Transcripts/0%20-%20Government/USA%20-%20NASA%20Astrobiology/"/>
    <hyperlink ref="C386" r:id="rId386" display="https://youtu.be/pYw_WHhbPeE"/>
    <hyperlink ref="F386" r:id="rId2" display="https://files.afu.se/Downloads/Transcripts/0%20-%20Government/USA%20-%20NASA%20Astrobiology/"/>
    <hyperlink ref="C387" r:id="rId387" display="https://youtu.be/uwCQuWaTQOw"/>
    <hyperlink ref="F387" r:id="rId2" display="https://files.afu.se/Downloads/Transcripts/0%20-%20Government/USA%20-%20NASA%20Astrobiology/"/>
    <hyperlink ref="C388" r:id="rId388" display="https://youtu.be/xHp19ysLTjo"/>
    <hyperlink ref="F388" r:id="rId2" display="https://files.afu.se/Downloads/Transcripts/0%20-%20Government/USA%20-%20NASA%20Astrobiology/"/>
    <hyperlink ref="C389" r:id="rId389" display="https://youtu.be/rNz5VLIggMs"/>
    <hyperlink ref="F389" r:id="rId2" display="https://files.afu.se/Downloads/Transcripts/0%20-%20Government/USA%20-%20NASA%20Astrobiology/"/>
    <hyperlink ref="C390" r:id="rId390" display="https://youtu.be/8RgHxj6Olpo"/>
    <hyperlink ref="F390" r:id="rId2" display="https://files.afu.se/Downloads/Transcripts/0%20-%20Government/USA%20-%20NASA%20Astrobiology/"/>
    <hyperlink ref="C391" r:id="rId391" display="https://youtu.be/DuiTDOkbFVk"/>
    <hyperlink ref="F391" r:id="rId2" display="https://files.afu.se/Downloads/Transcripts/0%20-%20Government/USA%20-%20NASA%20Astrobiology/"/>
    <hyperlink ref="C392" r:id="rId392" display="https://youtu.be/Fj7CbD3kphk"/>
    <hyperlink ref="F392" r:id="rId2" display="https://files.afu.se/Downloads/Transcripts/0%20-%20Government/USA%20-%20NASA%20Astrobiology/"/>
    <hyperlink ref="C393" r:id="rId393" display="https://youtu.be/TT-Ru5QvZhg"/>
    <hyperlink ref="F393" r:id="rId2" display="https://files.afu.se/Downloads/Transcripts/0%20-%20Government/USA%20-%20NASA%20Astrobiology/"/>
    <hyperlink ref="C394" r:id="rId394" display="https://youtu.be/YRvoQ4hxwVI"/>
    <hyperlink ref="F394" r:id="rId2" display="https://files.afu.se/Downloads/Transcripts/0%20-%20Government/USA%20-%20NASA%20Astrobiology/"/>
    <hyperlink ref="C395" r:id="rId395" display="https://youtu.be/fWkSGbw-8Dg"/>
    <hyperlink ref="F395" r:id="rId2" display="https://files.afu.se/Downloads/Transcripts/0%20-%20Government/USA%20-%20NASA%20Astrobiology/"/>
    <hyperlink ref="C396" r:id="rId396" display="https://youtu.be/hQqAd3NIGxM"/>
    <hyperlink ref="F396" r:id="rId2" display="https://files.afu.se/Downloads/Transcripts/0%20-%20Government/USA%20-%20NASA%20Astrobiology/"/>
    <hyperlink ref="C397" r:id="rId397" display="https://youtu.be/mn5piuuMnik"/>
    <hyperlink ref="F397" r:id="rId2" display="https://files.afu.se/Downloads/Transcripts/0%20-%20Government/USA%20-%20NASA%20Astrobiology/"/>
    <hyperlink ref="C398" r:id="rId398" display="https://youtu.be/16bJ4ZNRpJ8"/>
    <hyperlink ref="F398" r:id="rId2" display="https://files.afu.se/Downloads/Transcripts/0%20-%20Government/USA%20-%20NASA%20Astrobiology/"/>
    <hyperlink ref="C399" r:id="rId399" display="https://youtu.be/HdaF0g43hfU"/>
    <hyperlink ref="F399" r:id="rId2" display="https://files.afu.se/Downloads/Transcripts/0%20-%20Government/USA%20-%20NASA%20Astrobiology/"/>
    <hyperlink ref="C400" r:id="rId400" display="https://youtu.be/LQmFaG9Xtjg"/>
    <hyperlink ref="F400" r:id="rId2" display="https://files.afu.se/Downloads/Transcripts/0%20-%20Government/USA%20-%20NASA%20Astrobiology/"/>
    <hyperlink ref="C401" r:id="rId401" display="https://youtu.be/SV4aSChLVRg"/>
    <hyperlink ref="F401" r:id="rId2" display="https://files.afu.se/Downloads/Transcripts/0%20-%20Government/USA%20-%20NASA%20Astrobiology/"/>
    <hyperlink ref="C402" r:id="rId402" display="https://youtu.be/W__Gb8aS3yM"/>
    <hyperlink ref="F402" r:id="rId2" display="https://files.afu.se/Downloads/Transcripts/0%20-%20Government/USA%20-%20NASA%20Astrobiology/"/>
    <hyperlink ref="C403" r:id="rId403" display="https://youtu.be/ZauPGU3lIbs"/>
    <hyperlink ref="F403" r:id="rId2" display="https://files.afu.se/Downloads/Transcripts/0%20-%20Government/USA%20-%20NASA%20Astrobiology/"/>
    <hyperlink ref="C404" r:id="rId404" display="https://youtu.be/fet2f1KFp2s"/>
    <hyperlink ref="F404" r:id="rId2" display="https://files.afu.se/Downloads/Transcripts/0%20-%20Government/USA%20-%20NASA%20Astrobiology/"/>
    <hyperlink ref="C405" r:id="rId405" display="https://youtu.be/pu3AhtZY05o"/>
    <hyperlink ref="F405" r:id="rId2" display="https://files.afu.se/Downloads/Transcripts/0%20-%20Government/USA%20-%20NASA%20Astrobiology/"/>
    <hyperlink ref="C406" r:id="rId406" display="https://youtu.be/BjK_awWOglY"/>
    <hyperlink ref="F406" r:id="rId2" display="https://files.afu.se/Downloads/Transcripts/0%20-%20Government/USA%20-%20NASA%20Astrobiology/"/>
    <hyperlink ref="C407" r:id="rId407" display="https://youtu.be/Ch_S-76xHCU"/>
    <hyperlink ref="F407" r:id="rId2" display="https://files.afu.se/Downloads/Transcripts/0%20-%20Government/USA%20-%20NASA%20Astrobiology/"/>
    <hyperlink ref="C408" r:id="rId408" display="https://youtu.be/FGz5fbUD0hw"/>
    <hyperlink ref="F408" r:id="rId2" display="https://files.afu.se/Downloads/Transcripts/0%20-%20Government/USA%20-%20NASA%20Astrobiology/"/>
    <hyperlink ref="C409" r:id="rId409" display="https://youtu.be/p0FLkYKYAW4"/>
    <hyperlink ref="F409" r:id="rId2" display="https://files.afu.se/Downloads/Transcripts/0%20-%20Government/USA%20-%20NASA%20Astrobiology/"/>
    <hyperlink ref="C410" r:id="rId410" display="https://youtu.be/z16mIfLNVKs"/>
    <hyperlink ref="F410" r:id="rId2" display="https://files.afu.se/Downloads/Transcripts/0%20-%20Government/USA%20-%20NASA%20Astrobiology/"/>
    <hyperlink ref="C411" r:id="rId411" display="https://youtu.be/0J3jm3vX0Mo"/>
    <hyperlink ref="F411" r:id="rId2" display="https://files.afu.se/Downloads/Transcripts/0%20-%20Government/USA%20-%20NASA%20Astrobiology/"/>
    <hyperlink ref="C412" r:id="rId412" display="https://youtu.be/1CSKV2RlJo8"/>
    <hyperlink ref="F412" r:id="rId2" display="https://files.afu.se/Downloads/Transcripts/0%20-%20Government/USA%20-%20NASA%20Astrobiology/"/>
    <hyperlink ref="C413" r:id="rId413" display="https://youtu.be/4Kx7GS6BbnU"/>
    <hyperlink ref="F413" r:id="rId2" display="https://files.afu.se/Downloads/Transcripts/0%20-%20Government/USA%20-%20NASA%20Astrobiology/"/>
    <hyperlink ref="C414" r:id="rId414" display="https://youtu.be/4iO_cL9tWCQ"/>
    <hyperlink ref="F414" r:id="rId2" display="https://files.afu.se/Downloads/Transcripts/0%20-%20Government/USA%20-%20NASA%20Astrobiology/"/>
    <hyperlink ref="C415" r:id="rId415" display="https://youtu.be/8NRfkRkOKEA"/>
    <hyperlink ref="F415" r:id="rId2" display="https://files.afu.se/Downloads/Transcripts/0%20-%20Government/USA%20-%20NASA%20Astrobiology/"/>
    <hyperlink ref="C416" r:id="rId416" display="https://youtu.be/939p2CWFmZw"/>
    <hyperlink ref="F416" r:id="rId2" display="https://files.afu.se/Downloads/Transcripts/0%20-%20Government/USA%20-%20NASA%20Astrobiology/"/>
    <hyperlink ref="C417" r:id="rId417" display="https://youtu.be/CQ7hB360ypU"/>
    <hyperlink ref="F417" r:id="rId2" display="https://files.afu.se/Downloads/Transcripts/0%20-%20Government/USA%20-%20NASA%20Astrobiology/"/>
    <hyperlink ref="C418" r:id="rId418" display="https://youtu.be/LbH2NX6bWHM"/>
    <hyperlink ref="F418" r:id="rId2" display="https://files.afu.se/Downloads/Transcripts/0%20-%20Government/USA%20-%20NASA%20Astrobiology/"/>
    <hyperlink ref="C419" r:id="rId419" display="https://youtu.be/QzjiMkWab_w"/>
    <hyperlink ref="F419" r:id="rId2" display="https://files.afu.se/Downloads/Transcripts/0%20-%20Government/USA%20-%20NASA%20Astrobiology/"/>
    <hyperlink ref="C420" r:id="rId420" display="https://youtu.be/QzyqSj2QIUk"/>
    <hyperlink ref="F420" r:id="rId2" display="https://files.afu.se/Downloads/Transcripts/0%20-%20Government/USA%20-%20NASA%20Astrobiology/"/>
    <hyperlink ref="C421" r:id="rId421" display="https://youtu.be/VL7O3n9ukqo"/>
    <hyperlink ref="F421" r:id="rId2" display="https://files.afu.se/Downloads/Transcripts/0%20-%20Government/USA%20-%20NASA%20Astrobiology/"/>
    <hyperlink ref="C422" r:id="rId422" display="https://youtu.be/Y8ZbEq-p2Uw"/>
    <hyperlink ref="F422" r:id="rId2" display="https://files.afu.se/Downloads/Transcripts/0%20-%20Government/USA%20-%20NASA%20Astrobiology/"/>
    <hyperlink ref="C423" r:id="rId423" display="https://youtu.be/YFvwoxI1aIo"/>
    <hyperlink ref="F423" r:id="rId2" display="https://files.afu.se/Downloads/Transcripts/0%20-%20Government/USA%20-%20NASA%20Astrobiology/"/>
    <hyperlink ref="C424" r:id="rId424" display="https://youtu.be/_l3QSLHgd7I"/>
    <hyperlink ref="F424" r:id="rId2" display="https://files.afu.se/Downloads/Transcripts/0%20-%20Government/USA%20-%20NASA%20Astrobiology/"/>
    <hyperlink ref="C425" r:id="rId425" display="https://youtu.be/fhOoMf4C4pw"/>
    <hyperlink ref="F425" r:id="rId2" display="https://files.afu.se/Downloads/Transcripts/0%20-%20Government/USA%20-%20NASA%20Astrobiology/"/>
    <hyperlink ref="C426" r:id="rId426" display="https://youtu.be/mFy-wqvniWE"/>
    <hyperlink ref="F426" r:id="rId2" display="https://files.afu.se/Downloads/Transcripts/0%20-%20Government/USA%20-%20NASA%20Astrobiology/"/>
    <hyperlink ref="C427" r:id="rId427" display="https://youtu.be/p06klvoig6M"/>
    <hyperlink ref="F427" r:id="rId2" display="https://files.afu.se/Downloads/Transcripts/0%20-%20Government/USA%20-%20NASA%20Astrobiology/"/>
    <hyperlink ref="C428" r:id="rId428" display="https://youtu.be/vVarLZlxUnI"/>
    <hyperlink ref="F428" r:id="rId2" display="https://files.afu.se/Downloads/Transcripts/0%20-%20Government/USA%20-%20NASA%20Astrobiology/"/>
    <hyperlink ref="C429" r:id="rId429" display="https://youtu.be/x8uKQia043I"/>
    <hyperlink ref="F429" r:id="rId2" display="https://files.afu.se/Downloads/Transcripts/0%20-%20Government/USA%20-%20NASA%20Astrobiology/"/>
    <hyperlink ref="C430" r:id="rId430" display="https://youtu.be/ys9xeTTDP8E"/>
    <hyperlink ref="F430" r:id="rId2" display="https://files.afu.se/Downloads/Transcripts/0%20-%20Government/USA%20-%20NASA%20Astrobiology/"/>
    <hyperlink ref="C431" r:id="rId431" display="https://youtu.be/zzsVhlPQb-Q"/>
    <hyperlink ref="F431" r:id="rId2" display="https://files.afu.se/Downloads/Transcripts/0%20-%20Government/USA%20-%20NASA%20Astrobiology/"/>
    <hyperlink ref="C432" r:id="rId432" display="https://youtu.be/Pwrpr39kAik"/>
    <hyperlink ref="F432" r:id="rId2" display="https://files.afu.se/Downloads/Transcripts/0%20-%20Government/USA%20-%20NASA%20Astrobiology/"/>
    <hyperlink ref="C433" r:id="rId433" display="https://youtu.be/YXITjSgqbts"/>
    <hyperlink ref="F433" r:id="rId2" display="https://files.afu.se/Downloads/Transcripts/0%20-%20Government/USA%20-%20NASA%20Astrobiology/"/>
    <hyperlink ref="C434" r:id="rId434" display="https://youtu.be/d-FXX7Szy7Q"/>
    <hyperlink ref="F434" r:id="rId2" display="https://files.afu.se/Downloads/Transcripts/0%20-%20Government/USA%20-%20NASA%20Astrobiology/"/>
    <hyperlink ref="C435" r:id="rId435" display="https://youtu.be/tHT_HbPEF5E"/>
    <hyperlink ref="F435" r:id="rId2" display="https://files.afu.se/Downloads/Transcripts/0%20-%20Government/USA%20-%20NASA%20Astrobiology/"/>
    <hyperlink ref="C436" r:id="rId436" display="https://youtu.be/-Te-2Rw-QWo"/>
    <hyperlink ref="F436" r:id="rId2" display="https://files.afu.se/Downloads/Transcripts/0%20-%20Government/USA%20-%20NASA%20Astrobiology/"/>
    <hyperlink ref="C437" r:id="rId437" display="https://youtu.be/-qXcqQlMt4M"/>
    <hyperlink ref="F437" r:id="rId2" display="https://files.afu.se/Downloads/Transcripts/0%20-%20Government/USA%20-%20NASA%20Astrobiology/"/>
    <hyperlink ref="C438" r:id="rId438" display="https://youtu.be/4QBEMAJm7x8"/>
    <hyperlink ref="F438" r:id="rId2" display="https://files.afu.se/Downloads/Transcripts/0%20-%20Government/USA%20-%20NASA%20Astrobiology/"/>
    <hyperlink ref="C439" r:id="rId439" display="https://youtu.be/H4VD32I34pU"/>
    <hyperlink ref="F439" r:id="rId2" display="https://files.afu.se/Downloads/Transcripts/0%20-%20Government/USA%20-%20NASA%20Astrobiology/"/>
    <hyperlink ref="C440" r:id="rId440" display="https://youtu.be/O0UOAOnGst4"/>
    <hyperlink ref="F440" r:id="rId2" display="https://files.afu.se/Downloads/Transcripts/0%20-%20Government/USA%20-%20NASA%20Astrobiology/"/>
    <hyperlink ref="C441" r:id="rId441" display="https://youtu.be/TW22a51alyk"/>
    <hyperlink ref="F441" r:id="rId2" display="https://files.afu.se/Downloads/Transcripts/0%20-%20Government/USA%20-%20NASA%20Astrobiology/"/>
    <hyperlink ref="C442" r:id="rId442" display="https://youtu.be/UY2-dC1u8B8"/>
    <hyperlink ref="F442" r:id="rId2" display="https://files.afu.se/Downloads/Transcripts/0%20-%20Government/USA%20-%20NASA%20Astrobiology/"/>
    <hyperlink ref="C443" r:id="rId443" display="https://youtu.be/Xia7AQLaibY"/>
    <hyperlink ref="F443" r:id="rId2" display="https://files.afu.se/Downloads/Transcripts/0%20-%20Government/USA%20-%20NASA%20Astrobiology/"/>
    <hyperlink ref="C444" r:id="rId444" display="https://youtu.be/g6bjuDEpspU"/>
    <hyperlink ref="F444" r:id="rId2" display="https://files.afu.se/Downloads/Transcripts/0%20-%20Government/USA%20-%20NASA%20Astrobiology/"/>
    <hyperlink ref="C445" r:id="rId445" display="https://youtu.be/gGffOVzEs2E"/>
    <hyperlink ref="F445" r:id="rId2" display="https://files.afu.se/Downloads/Transcripts/0%20-%20Government/USA%20-%20NASA%20Astrobiology/"/>
    <hyperlink ref="C446" r:id="rId446" display="https://youtu.be/kUJkt14mqxw"/>
    <hyperlink ref="F446" r:id="rId2" display="https://files.afu.se/Downloads/Transcripts/0%20-%20Government/USA%20-%20NASA%20Astrobiology/"/>
    <hyperlink ref="C447" r:id="rId447" display="https://youtu.be/yy8kUCjIclk"/>
    <hyperlink ref="F447" r:id="rId2" display="https://files.afu.se/Downloads/Transcripts/0%20-%20Government/USA%20-%20NASA%20Astrobiology/"/>
    <hyperlink ref="C448" r:id="rId448" display="https://youtu.be/08OgNnQUV68"/>
    <hyperlink ref="F448" r:id="rId2" display="https://files.afu.se/Downloads/Transcripts/0%20-%20Government/USA%20-%20NASA%20Astrobiology/"/>
    <hyperlink ref="C449" r:id="rId449" display="https://youtu.be/2ofRkpscmQI"/>
    <hyperlink ref="F449" r:id="rId2" display="https://files.afu.se/Downloads/Transcripts/0%20-%20Government/USA%20-%20NASA%20Astrobiology/"/>
    <hyperlink ref="C450" r:id="rId450" display="https://youtu.be/8lTmbaV8KNA"/>
    <hyperlink ref="F450" r:id="rId2" display="https://files.afu.se/Downloads/Transcripts/0%20-%20Government/USA%20-%20NASA%20Astrobiology/"/>
    <hyperlink ref="C451" r:id="rId451" display="https://youtu.be/AvWh-YlE8hA"/>
    <hyperlink ref="F451" r:id="rId2" display="https://files.afu.se/Downloads/Transcripts/0%20-%20Government/USA%20-%20NASA%20Astrobiology/"/>
    <hyperlink ref="C452" r:id="rId452" display="https://youtu.be/CHjc6yl1tc0"/>
    <hyperlink ref="F452" r:id="rId2" display="https://files.afu.se/Downloads/Transcripts/0%20-%20Government/USA%20-%20NASA%20Astrobiology/"/>
    <hyperlink ref="C453" r:id="rId453" display="https://youtu.be/HLliO1WyjEA"/>
    <hyperlink ref="F453" r:id="rId2" display="https://files.afu.se/Downloads/Transcripts/0%20-%20Government/USA%20-%20NASA%20Astrobiology/"/>
    <hyperlink ref="C454" r:id="rId454" display="https://youtu.be/IU6BEJCxytE"/>
    <hyperlink ref="F454" r:id="rId2" display="https://files.afu.se/Downloads/Transcripts/0%20-%20Government/USA%20-%20NASA%20Astrobiology/"/>
    <hyperlink ref="C455" r:id="rId455" display="https://youtu.be/JEIk89vjxzs"/>
    <hyperlink ref="F455" r:id="rId2" display="https://files.afu.se/Downloads/Transcripts/0%20-%20Government/USA%20-%20NASA%20Astrobiology/"/>
    <hyperlink ref="C456" r:id="rId456" display="https://youtu.be/KJJdtqWM3qs"/>
    <hyperlink ref="F456" r:id="rId2" display="https://files.afu.se/Downloads/Transcripts/0%20-%20Government/USA%20-%20NASA%20Astrobiology/"/>
    <hyperlink ref="C457" r:id="rId457" display="https://youtu.be/NefK_aJIHHY"/>
    <hyperlink ref="F457" r:id="rId2" display="https://files.afu.se/Downloads/Transcripts/0%20-%20Government/USA%20-%20NASA%20Astrobiology/"/>
    <hyperlink ref="C458" r:id="rId458" display="https://youtu.be/PynJGwcruWw"/>
    <hyperlink ref="F458" r:id="rId2" display="https://files.afu.se/Downloads/Transcripts/0%20-%20Government/USA%20-%20NASA%20Astrobiology/"/>
    <hyperlink ref="C459" r:id="rId459" display="https://youtu.be/blgekwUw4ws"/>
    <hyperlink ref="F459" r:id="rId2" display="https://files.afu.se/Downloads/Transcripts/0%20-%20Government/USA%20-%20NASA%20Astrobiology/"/>
    <hyperlink ref="C460" r:id="rId460" display="https://youtu.be/cynNnCs4oqw"/>
    <hyperlink ref="F460" r:id="rId2" display="https://files.afu.se/Downloads/Transcripts/0%20-%20Government/USA%20-%20NASA%20Astrobiology/"/>
    <hyperlink ref="C461" r:id="rId461" display="https://youtu.be/juu5EOgfKfw"/>
    <hyperlink ref="F461" r:id="rId2" display="https://files.afu.se/Downloads/Transcripts/0%20-%20Government/USA%20-%20NASA%20Astrobiology/"/>
    <hyperlink ref="C462" r:id="rId462" display="https://youtu.be/nJhEjOn3X38"/>
    <hyperlink ref="F462" r:id="rId2" display="https://files.afu.se/Downloads/Transcripts/0%20-%20Government/USA%20-%20NASA%20Astrobiology/"/>
    <hyperlink ref="C463" r:id="rId463" display="https://youtu.be/qQQQXOjPgiY"/>
    <hyperlink ref="F463" r:id="rId2" display="https://files.afu.se/Downloads/Transcripts/0%20-%20Government/USA%20-%20NASA%20Astrobiology/"/>
    <hyperlink ref="C464" r:id="rId464" display="https://youtu.be/tGamrU1U8Vk"/>
    <hyperlink ref="F464" r:id="rId2" display="https://files.afu.se/Downloads/Transcripts/0%20-%20Government/USA%20-%20NASA%20Astrobiology/"/>
    <hyperlink ref="C465" r:id="rId465" display="https://youtu.be/xwKbTu28HDA"/>
    <hyperlink ref="F465" r:id="rId2" display="https://files.afu.se/Downloads/Transcripts/0%20-%20Government/USA%20-%20NASA%20Astrobiology/"/>
    <hyperlink ref="C466" r:id="rId466" display="https://youtu.be/Q642pXhOpsk"/>
    <hyperlink ref="F466" r:id="rId2" display="https://files.afu.se/Downloads/Transcripts/0%20-%20Government/USA%20-%20NASA%20Astrobiology/"/>
    <hyperlink ref="C467" r:id="rId467" display="https://youtu.be/UdEixny7SKQ"/>
    <hyperlink ref="F467" r:id="rId2" display="https://files.afu.se/Downloads/Transcripts/0%20-%20Government/USA%20-%20NASA%20Astrobiology/"/>
    <hyperlink ref="C468" r:id="rId468" display="https://youtu.be/UIEcxS9SXXw"/>
    <hyperlink ref="F468" r:id="rId2" display="https://files.afu.se/Downloads/Transcripts/0%20-%20Government/USA%20-%20NASA%20Astrobiology/"/>
    <hyperlink ref="C469" r:id="rId469" display="https://youtu.be/qEQGB6YmUfs"/>
    <hyperlink ref="F469" r:id="rId2" display="https://files.afu.se/Downloads/Transcripts/0%20-%20Government/USA%20-%20NASA%20Astrobiology/"/>
    <hyperlink ref="C470" r:id="rId470" display="https://youtu.be/t4YqB1luixM"/>
    <hyperlink ref="F470" r:id="rId2" display="https://files.afu.se/Downloads/Transcripts/0%20-%20Government/USA%20-%20NASA%20Astrobiology/"/>
    <hyperlink ref="C471" r:id="rId471" display="https://youtu.be/nYMCyAcOs50"/>
    <hyperlink ref="F471" r:id="rId2" display="https://files.afu.se/Downloads/Transcripts/0%20-%20Government/USA%20-%20NASA%20Astrobiology/"/>
    <hyperlink ref="C472" r:id="rId472" display="https://youtu.be/p8GgDF45OzU"/>
    <hyperlink ref="F472" r:id="rId2" display="https://files.afu.se/Downloads/Transcripts/0%20-%20Government/USA%20-%20NASA%20Astrobiology/"/>
    <hyperlink ref="C473" r:id="rId473" display="https://youtu.be/0amtjdLV1vE"/>
    <hyperlink ref="F473" r:id="rId2" display="https://files.afu.se/Downloads/Transcripts/0%20-%20Government/USA%20-%20NASA%20Astrobiology/"/>
    <hyperlink ref="C474" r:id="rId474" display="https://youtu.be/gYWyIISAMGs"/>
    <hyperlink ref="F474" r:id="rId2" display="https://files.afu.se/Downloads/Transcripts/0%20-%20Government/USA%20-%20NASA%20Astrobiology/"/>
    <hyperlink ref="C475" r:id="rId475" display="https://youtu.be/hxiGCYepkMI"/>
    <hyperlink ref="F475" r:id="rId2" display="https://files.afu.se/Downloads/Transcripts/0%20-%20Government/USA%20-%20NASA%20Astrobiology/"/>
    <hyperlink ref="C476" r:id="rId476" display="https://youtu.be/I5kiitskzEA"/>
    <hyperlink ref="F476" r:id="rId2" display="https://files.afu.se/Downloads/Transcripts/0%20-%20Government/USA%20-%20NASA%20Astrobiology/"/>
    <hyperlink ref="C477" r:id="rId477" display="https://youtu.be/bYD5jRXJRfI"/>
    <hyperlink ref="F477" r:id="rId2" display="https://files.afu.se/Downloads/Transcripts/0%20-%20Government/USA%20-%20NASA%20Astrobiology/"/>
    <hyperlink ref="C478" r:id="rId478" display="https://youtu.be/kwDmNTGKs1k"/>
    <hyperlink ref="F478" r:id="rId2" display="https://files.afu.se/Downloads/Transcripts/0%20-%20Government/USA%20-%20NASA%20Astrobiology/"/>
    <hyperlink ref="C479" r:id="rId479" display="https://youtu.be/H-_9nT_h9U4"/>
    <hyperlink ref="F479" r:id="rId2" display="https://files.afu.se/Downloads/Transcripts/0%20-%20Government/USA%20-%20NASA%20Astrobiology/"/>
    <hyperlink ref="C480" r:id="rId480" display="https://youtu.be/l9RVasmDi5A"/>
    <hyperlink ref="F480" r:id="rId2" display="https://files.afu.se/Downloads/Transcripts/0%20-%20Government/USA%20-%20NASA%20Astrobiology/"/>
    <hyperlink ref="C481" r:id="rId481" display="https://youtu.be/coI1gMRhQg8"/>
    <hyperlink ref="F481" r:id="rId2" display="https://files.afu.se/Downloads/Transcripts/0%20-%20Government/USA%20-%20NASA%20Astrobiology/"/>
    <hyperlink ref="C482" r:id="rId482" display="https://youtu.be/J1KB5W3WrzM"/>
    <hyperlink ref="F482" r:id="rId2" display="https://files.afu.se/Downloads/Transcripts/0%20-%20Government/USA%20-%20NASA%20Astrobiology/"/>
    <hyperlink ref="C483" r:id="rId483" display="https://youtu.be/zVZbBI1_Kyg"/>
    <hyperlink ref="F483" r:id="rId2" display="https://files.afu.se/Downloads/Transcripts/0%20-%20Government/USA%20-%20NASA%20Astrobiology/"/>
    <hyperlink ref="C484" r:id="rId484" display="https://youtu.be/Xl3TbuIVDos"/>
    <hyperlink ref="F484" r:id="rId2" display="https://files.afu.se/Downloads/Transcripts/0%20-%20Government/USA%20-%20NASA%20Astrobiology/"/>
    <hyperlink ref="C485" r:id="rId485" display="https://youtu.be/e9uU630gcdk"/>
    <hyperlink ref="F485" r:id="rId2" display="https://files.afu.se/Downloads/Transcripts/0%20-%20Government/USA%20-%20NASA%20Astrobiology/"/>
    <hyperlink ref="C486" r:id="rId486" display="https://youtu.be/F-TBcbGw12U"/>
    <hyperlink ref="F486" r:id="rId2" display="https://files.afu.se/Downloads/Transcripts/0%20-%20Government/USA%20-%20NASA%20Astrobiology/"/>
    <hyperlink ref="C487" r:id="rId487" display="https://youtu.be/PEMGdvQCB1o"/>
    <hyperlink ref="F487" r:id="rId2" display="https://files.afu.se/Downloads/Transcripts/0%20-%20Government/USA%20-%20NASA%20Astrobiology/"/>
    <hyperlink ref="C488" r:id="rId488" display="https://youtu.be/0f5MyHJfc9Q"/>
    <hyperlink ref="F488" r:id="rId2" display="https://files.afu.se/Downloads/Transcripts/0%20-%20Government/USA%20-%20NASA%20Astrobiology/"/>
    <hyperlink ref="C489" r:id="rId489" display="https://youtu.be/rbPxKcjDitg"/>
    <hyperlink ref="F489" r:id="rId2" display="https://files.afu.se/Downloads/Transcripts/0%20-%20Government/USA%20-%20NASA%20Astrobiology/"/>
    <hyperlink ref="C490" r:id="rId490" display="https://youtu.be/90p7XbaS5AA"/>
    <hyperlink ref="F490" r:id="rId2" display="https://files.afu.se/Downloads/Transcripts/0%20-%20Government/USA%20-%20NASA%20Astrobiology/"/>
    <hyperlink ref="C491" r:id="rId491" display="https://youtu.be/8mJtg470yqQ"/>
    <hyperlink ref="F491" r:id="rId2" display="https://files.afu.se/Downloads/Transcripts/0%20-%20Government/USA%20-%20NASA%20Astrobiology/"/>
    <hyperlink ref="C492" r:id="rId492" display="https://youtu.be/ZFpGQdE3IVY"/>
    <hyperlink ref="F492" r:id="rId2" display="https://files.afu.se/Downloads/Transcripts/0%20-%20Government/USA%20-%20NASA%20Astrobiology/"/>
    <hyperlink ref="C493" r:id="rId493" display="https://youtu.be/JRn0m-A1ofY"/>
    <hyperlink ref="F493" r:id="rId2" display="https://files.afu.se/Downloads/Transcripts/0%20-%20Government/USA%20-%20NASA%20Astrobiology/"/>
    <hyperlink ref="C494" r:id="rId494" display="https://youtu.be/wK0LLyTPnaQ"/>
    <hyperlink ref="F494" r:id="rId2" display="https://files.afu.se/Downloads/Transcripts/0%20-%20Government/USA%20-%20NASA%20Astrobiology/"/>
    <hyperlink ref="C495" r:id="rId495" display="https://youtu.be/pI9SuCVzVr4"/>
    <hyperlink ref="F495" r:id="rId2" display="https://files.afu.se/Downloads/Transcripts/0%20-%20Government/USA%20-%20NASA%20Astrobiology/"/>
    <hyperlink ref="C496" r:id="rId496" display="https://youtu.be/acUu1mGAlyo"/>
    <hyperlink ref="F496" r:id="rId2" display="https://files.afu.se/Downloads/Transcripts/0%20-%20Government/USA%20-%20NASA%20Astrobiology/"/>
    <hyperlink ref="C497" r:id="rId497" display="https://youtu.be/jr2r4sQHS40"/>
    <hyperlink ref="F497" r:id="rId2" display="https://files.afu.se/Downloads/Transcripts/0%20-%20Government/USA%20-%20NASA%20Astrobiology/"/>
    <hyperlink ref="C498" r:id="rId498" display="https://youtu.be/YeGCdKSCHis"/>
    <hyperlink ref="F498" r:id="rId2" display="https://files.afu.se/Downloads/Transcripts/0%20-%20Government/USA%20-%20NASA%20Astrobiology/"/>
    <hyperlink ref="C499" r:id="rId499" display="https://youtu.be/wddmqObP4e4"/>
    <hyperlink ref="F499" r:id="rId2" display="https://files.afu.se/Downloads/Transcripts/0%20-%20Government/USA%20-%20NASA%20Astrobiology/"/>
    <hyperlink ref="C500" r:id="rId500" display="https://youtu.be/amQQtG_5FXo"/>
    <hyperlink ref="F500" r:id="rId2" display="https://files.afu.se/Downloads/Transcripts/0%20-%20Government/USA%20-%20NASA%20Astrobiology/"/>
    <hyperlink ref="C501" r:id="rId501" display="https://youtu.be/eKNmD3yOpVA"/>
    <hyperlink ref="F501" r:id="rId2" display="https://files.afu.se/Downloads/Transcripts/0%20-%20Government/USA%20-%20NASA%20Astrobiology/"/>
    <hyperlink ref="C502" r:id="rId502" display="https://youtu.be/Nn7jqOTQuZw"/>
    <hyperlink ref="F502" r:id="rId2" display="https://files.afu.se/Downloads/Transcripts/0%20-%20Government/USA%20-%20NASA%20Astrobiology/"/>
    <hyperlink ref="C503" r:id="rId503" display="https://youtu.be/UhxshIjS9kY"/>
    <hyperlink ref="F503" r:id="rId2" display="https://files.afu.se/Downloads/Transcripts/0%20-%20Government/USA%20-%20NASA%20Astrobiology/"/>
    <hyperlink ref="C504" r:id="rId504" display="https://youtu.be/yxyjX0Z4z1o"/>
    <hyperlink ref="F504" r:id="rId2" display="https://files.afu.se/Downloads/Transcripts/0%20-%20Government/USA%20-%20NASA%20Astrobiology/"/>
    <hyperlink ref="C505" r:id="rId505" display="https://youtu.be/83U90pY9Ols"/>
    <hyperlink ref="F505" r:id="rId2" display="https://files.afu.se/Downloads/Transcripts/0%20-%20Government/USA%20-%20NASA%20Astrobiology/"/>
    <hyperlink ref="C506" r:id="rId506" display="https://youtu.be/80YQmHce6fs"/>
    <hyperlink ref="F506" r:id="rId2" display="https://files.afu.se/Downloads/Transcripts/0%20-%20Government/USA%20-%20NASA%20Astrobiology/"/>
    <hyperlink ref="C507" r:id="rId507" display="https://youtu.be/FpQDGBRf-S8"/>
    <hyperlink ref="F507" r:id="rId2" display="https://files.afu.se/Downloads/Transcripts/0%20-%20Government/USA%20-%20NASA%20Astrobiology/"/>
    <hyperlink ref="C508" r:id="rId508" display="https://youtu.be/uaF2p01ZKXE"/>
    <hyperlink ref="F508" r:id="rId2" display="https://files.afu.se/Downloads/Transcripts/0%20-%20Government/USA%20-%20NASA%20Astrobiology/"/>
    <hyperlink ref="C509" r:id="rId509" display="https://youtu.be/tB9bEF6yB4o"/>
    <hyperlink ref="F509" r:id="rId2" display="https://files.afu.se/Downloads/Transcripts/0%20-%20Government/USA%20-%20NASA%20Astrobiology/"/>
    <hyperlink ref="C510" r:id="rId510" display="https://youtu.be/jsr5G8h-3Xw"/>
    <hyperlink ref="F510" r:id="rId2" display="https://files.afu.se/Downloads/Transcripts/0%20-%20Government/USA%20-%20NASA%20Astrobiology/"/>
    <hyperlink ref="C511" r:id="rId511" display="https://youtu.be/HJiEfLDOlzQ"/>
    <hyperlink ref="F511" r:id="rId2" display="https://files.afu.se/Downloads/Transcripts/0%20-%20Government/USA%20-%20NASA%20Astrobiology/"/>
    <hyperlink ref="C512" r:id="rId512" display="https://youtu.be/3jq0Cbzk6Ls"/>
    <hyperlink ref="F512" r:id="rId2" display="https://files.afu.se/Downloads/Transcripts/0%20-%20Government/USA%20-%20NASA%20Astrobiology/"/>
    <hyperlink ref="C513" r:id="rId513" display="https://youtu.be/1CmhAW6t0Ms"/>
    <hyperlink ref="F513" r:id="rId2" display="https://files.afu.se/Downloads/Transcripts/0%20-%20Government/USA%20-%20NASA%20Astrobiology/"/>
    <hyperlink ref="C514" r:id="rId514" display="https://youtu.be/OxMpryo6oNw"/>
    <hyperlink ref="F514" r:id="rId2" display="https://files.afu.se/Downloads/Transcripts/0%20-%20Government/USA%20-%20NASA%20Astrobiology/"/>
    <hyperlink ref="C515" r:id="rId515" display="https://youtu.be/f5mt02r3CTo"/>
    <hyperlink ref="F515" r:id="rId2" display="https://files.afu.se/Downloads/Transcripts/0%20-%20Government/USA%20-%20NASA%20Astrobiology/"/>
    <hyperlink ref="C516" r:id="rId516" display="https://youtu.be/TNyabL8rCN0"/>
    <hyperlink ref="F516" r:id="rId2" display="https://files.afu.se/Downloads/Transcripts/0%20-%20Government/USA%20-%20NASA%20Astrobiology/"/>
    <hyperlink ref="C517" r:id="rId517" display="https://youtu.be/ohmtTWCD4mw"/>
    <hyperlink ref="F517" r:id="rId2" display="https://files.afu.se/Downloads/Transcripts/0%20-%20Government/USA%20-%20NASA%20Astrobiology/"/>
    <hyperlink ref="C518" r:id="rId518" display="https://youtu.be/nlFMjW3JHQI"/>
    <hyperlink ref="F518" r:id="rId2" display="https://files.afu.se/Downloads/Transcripts/0%20-%20Government/USA%20-%20NASA%20Astrobiology/"/>
    <hyperlink ref="C519" r:id="rId519" display="https://youtu.be/CWo81diwBAA"/>
    <hyperlink ref="F519" r:id="rId2" display="https://files.afu.se/Downloads/Transcripts/0%20-%20Government/USA%20-%20NASA%20Astrobiology/"/>
    <hyperlink ref="C520" r:id="rId520" display="https://youtu.be/y6r9VAzbcE4"/>
    <hyperlink ref="F520" r:id="rId2" display="https://files.afu.se/Downloads/Transcripts/0%20-%20Government/USA%20-%20NASA%20Astrobiology/"/>
    <hyperlink ref="C521" r:id="rId521" display="https://youtu.be/57F6v6lYqoc"/>
    <hyperlink ref="F521" r:id="rId2" display="https://files.afu.se/Downloads/Transcripts/0%20-%20Government/USA%20-%20NASA%20Astrobiology/"/>
    <hyperlink ref="C522" r:id="rId522" display="https://youtu.be/VcBte2knq-Q"/>
    <hyperlink ref="F522" r:id="rId2" display="https://files.afu.se/Downloads/Transcripts/0%20-%20Government/USA%20-%20NASA%20Astrobiology/"/>
    <hyperlink ref="C523" r:id="rId523" display="https://youtu.be/X8iWAJqG09U"/>
    <hyperlink ref="F523" r:id="rId2" display="https://files.afu.se/Downloads/Transcripts/0%20-%20Government/USA%20-%20NASA%20Astrobiology/"/>
    <hyperlink ref="C524" r:id="rId524" display="https://youtu.be/k64aARItHlI"/>
    <hyperlink ref="F524" r:id="rId2" display="https://files.afu.se/Downloads/Transcripts/0%20-%20Government/USA%20-%20NASA%20Astrobiology/"/>
    <hyperlink ref="C525" r:id="rId525" display="https://youtu.be/0X7Mt6u3S5M"/>
    <hyperlink ref="F525" r:id="rId2" display="https://files.afu.se/Downloads/Transcripts/0%20-%20Government/USA%20-%20NASA%20Astrobiology/"/>
    <hyperlink ref="C526" r:id="rId526" display="https://youtu.be/GVGEEIqR25k"/>
    <hyperlink ref="F526" r:id="rId2" display="https://files.afu.se/Downloads/Transcripts/0%20-%20Government/USA%20-%20NASA%20Astrobiology/"/>
    <hyperlink ref="C527" r:id="rId527" display="https://youtu.be/Gvw-wDC48j4"/>
    <hyperlink ref="F527" r:id="rId2" display="https://files.afu.se/Downloads/Transcripts/0%20-%20Government/USA%20-%20NASA%20Astrobiology/"/>
    <hyperlink ref="C528" r:id="rId528" display="https://youtu.be/I6SefnJIbXw"/>
    <hyperlink ref="F528" r:id="rId2" display="https://files.afu.se/Downloads/Transcripts/0%20-%20Government/USA%20-%20NASA%20Astrobiology/"/>
    <hyperlink ref="C529" r:id="rId529" display="https://youtu.be/c0nCadm8VdI"/>
    <hyperlink ref="F529" r:id="rId2" display="https://files.afu.se/Downloads/Transcripts/0%20-%20Government/USA%20-%20NASA%20Astrobiology/"/>
    <hyperlink ref="C530" r:id="rId530" display="https://youtu.be/d1EsVqC0geA"/>
    <hyperlink ref="F530" r:id="rId2" display="https://files.afu.se/Downloads/Transcripts/0%20-%20Government/USA%20-%20NASA%20Astrobiology/"/>
    <hyperlink ref="C531" r:id="rId531" display="https://youtu.be/l1_ScTljV50"/>
    <hyperlink ref="F531" r:id="rId2" display="https://files.afu.se/Downloads/Transcripts/0%20-%20Government/USA%20-%20NASA%20Astrobiology/"/>
    <hyperlink ref="C532" r:id="rId532" display="https://youtu.be/u5R0ptE7cNI"/>
    <hyperlink ref="F532" r:id="rId2" display="https://files.afu.se/Downloads/Transcripts/0%20-%20Government/USA%20-%20NASA%20Astrobiology/"/>
    <hyperlink ref="C533" r:id="rId533" display="https://youtu.be/3Wg5eYELXsQ"/>
    <hyperlink ref="F533" r:id="rId2" display="https://files.afu.se/Downloads/Transcripts/0%20-%20Government/USA%20-%20NASA%20Astrobiology/"/>
    <hyperlink ref="C534" r:id="rId534" display="https://youtu.be/PmsBdWcidLM"/>
    <hyperlink ref="F534" r:id="rId2" display="https://files.afu.se/Downloads/Transcripts/0%20-%20Government/USA%20-%20NASA%20Astrobiology/"/>
    <hyperlink ref="C535" r:id="rId535" display="https://youtu.be/ZYnSMwOEjEM"/>
    <hyperlink ref="F535" r:id="rId2" display="https://files.afu.se/Downloads/Transcripts/0%20-%20Government/USA%20-%20NASA%20Astrobiology/"/>
    <hyperlink ref="C536" r:id="rId536" display="https://youtu.be/1kYRv63pRrE"/>
    <hyperlink ref="F536" r:id="rId2" display="https://files.afu.se/Downloads/Transcripts/0%20-%20Government/USA%20-%20NASA%20Astrobiology/"/>
    <hyperlink ref="C537" r:id="rId537" display="https://youtu.be/br64mZsIQWw"/>
    <hyperlink ref="F537" r:id="rId2" display="https://files.afu.se/Downloads/Transcripts/0%20-%20Government/USA%20-%20NASA%20Astrobiology/"/>
    <hyperlink ref="C538" r:id="rId538" display="https://youtu.be/4H-ZICbssjs"/>
    <hyperlink ref="F538" r:id="rId2" display="https://files.afu.se/Downloads/Transcripts/0%20-%20Government/USA%20-%20NASA%20Astrobiology/"/>
    <hyperlink ref="C539" r:id="rId539" display="https://youtu.be/kxMYx9gQ2rU"/>
    <hyperlink ref="F539" r:id="rId2" display="https://files.afu.se/Downloads/Transcripts/0%20-%20Government/USA%20-%20NASA%20Astrobiology/"/>
    <hyperlink ref="C540" r:id="rId540" display="https://youtu.be/W4ofYRd_zyo"/>
    <hyperlink ref="F540" r:id="rId2" display="https://files.afu.se/Downloads/Transcripts/0%20-%20Government/USA%20-%20NASA%20Astrobiology/"/>
    <hyperlink ref="C541" r:id="rId541" display="https://youtu.be/BLENkDBKkmI"/>
    <hyperlink ref="F541" r:id="rId2" display="https://files.afu.se/Downloads/Transcripts/0%20-%20Government/USA%20-%20NASA%20Astrobiology/"/>
    <hyperlink ref="C542" r:id="rId542" display="https://youtu.be/h7Uwg-eRGSQ"/>
    <hyperlink ref="F542" r:id="rId2" display="https://files.afu.se/Downloads/Transcripts/0%20-%20Government/USA%20-%20NASA%20Astrobiology/"/>
    <hyperlink ref="C543" r:id="rId543" display="https://youtu.be/aYuzZswxTGM"/>
    <hyperlink ref="F543" r:id="rId2" display="https://files.afu.se/Downloads/Transcripts/0%20-%20Government/USA%20-%20NASA%20Astrobiology/"/>
    <hyperlink ref="C544" r:id="rId544" display="https://youtu.be/hrBC5oOwSwI"/>
    <hyperlink ref="F544" r:id="rId2" display="https://files.afu.se/Downloads/Transcripts/0%20-%20Government/USA%20-%20NASA%20Astrobiology/"/>
    <hyperlink ref="C545" r:id="rId545" display="https://youtu.be/lM2ejCUMNXk"/>
    <hyperlink ref="F545" r:id="rId2" display="https://files.afu.se/Downloads/Transcripts/0%20-%20Government/USA%20-%20NASA%20Astrobiology/"/>
    <hyperlink ref="C546" r:id="rId546" display="https://youtu.be/Gub4fCdwQO4"/>
    <hyperlink ref="F546" r:id="rId2" display="https://files.afu.se/Downloads/Transcripts/0%20-%20Government/USA%20-%20NASA%20Astrobiology/"/>
    <hyperlink ref="C547" r:id="rId547" display="https://youtu.be/7U_3gGjhjwQ"/>
    <hyperlink ref="F547" r:id="rId2" display="https://files.afu.se/Downloads/Transcripts/0%20-%20Government/USA%20-%20NASA%20Astrobiology/"/>
    <hyperlink ref="C548" r:id="rId548" display="https://youtu.be/IntTqDpqmis"/>
    <hyperlink ref="F548" r:id="rId2" display="https://files.afu.se/Downloads/Transcripts/0%20-%20Government/USA%20-%20NASA%20Astrobiology/"/>
    <hyperlink ref="C549" r:id="rId549" display="https://youtu.be/fg9IqaEgrp0"/>
    <hyperlink ref="F549" r:id="rId2" display="https://files.afu.se/Downloads/Transcripts/0%20-%20Government/USA%20-%20NASA%20Astrobiology/"/>
    <hyperlink ref="C550" r:id="rId550" display="https://youtu.be/OqbtenSf_K4"/>
    <hyperlink ref="F550" r:id="rId2" display="https://files.afu.se/Downloads/Transcripts/0%20-%20Government/USA%20-%20NASA%20Astrobiology/"/>
    <hyperlink ref="C551" r:id="rId551" display="https://youtu.be/SSNONC1d7uU"/>
    <hyperlink ref="F551" r:id="rId2" display="https://files.afu.se/Downloads/Transcripts/0%20-%20Government/USA%20-%20NASA%20Astrobiology/"/>
    <hyperlink ref="C552" r:id="rId552" display="https://youtu.be/UsoNZ00SNfw"/>
    <hyperlink ref="F552" r:id="rId2" display="https://files.afu.se/Downloads/Transcripts/0%20-%20Government/USA%20-%20NASA%20Astrobiology/"/>
    <hyperlink ref="C553" r:id="rId553" display="https://youtu.be/tTqQMIe8Xns"/>
    <hyperlink ref="F553" r:id="rId2" display="https://files.afu.se/Downloads/Transcripts/0%20-%20Government/USA%20-%20NASA%20Astrobiology/"/>
    <hyperlink ref="C554" r:id="rId554" display="https://youtu.be/yfYofAJIg4g"/>
    <hyperlink ref="F554" r:id="rId2" display="https://files.afu.se/Downloads/Transcripts/0%20-%20Government/USA%20-%20NASA%20Astrobiology/"/>
    <hyperlink ref="C555" r:id="rId555" display="https://youtu.be/5Q-EY2OgbJk"/>
    <hyperlink ref="F555" r:id="rId2" display="https://files.afu.se/Downloads/Transcripts/0%20-%20Government/USA%20-%20NASA%20Astrobiology/"/>
    <hyperlink ref="C556" r:id="rId556" display="https://youtu.be/JD9UDLnm6E8"/>
    <hyperlink ref="F556" r:id="rId2" display="https://files.afu.se/Downloads/Transcripts/0%20-%20Government/USA%20-%20NASA%20Astrobiology/"/>
    <hyperlink ref="C557" r:id="rId557" display="https://youtu.be/LKJZyQUh4JI"/>
    <hyperlink ref="F557" r:id="rId2" display="https://files.afu.se/Downloads/Transcripts/0%20-%20Government/USA%20-%20NASA%20Astrobiology/"/>
    <hyperlink ref="C558" r:id="rId558" display="https://youtu.be/LadfBTJSNRM"/>
    <hyperlink ref="F558" r:id="rId2" display="https://files.afu.se/Downloads/Transcripts/0%20-%20Government/USA%20-%20NASA%20Astrobiology/"/>
    <hyperlink ref="C559" r:id="rId559" display="https://youtu.be/l4UoSTInSPQ"/>
    <hyperlink ref="F559" r:id="rId2" display="https://files.afu.se/Downloads/Transcripts/0%20-%20Government/USA%20-%20NASA%20Astrobiology/"/>
    <hyperlink ref="C560" r:id="rId560" display="https://youtu.be/w8CdTc2o_YQ"/>
    <hyperlink ref="F560" r:id="rId2" display="https://files.afu.se/Downloads/Transcripts/0%20-%20Government/USA%20-%20NASA%20Astrobiology/"/>
    <hyperlink ref="C561" r:id="rId561" display="https://youtu.be/gSuKjQJk9BY"/>
    <hyperlink ref="F561" r:id="rId2" display="https://files.afu.se/Downloads/Transcripts/0%20-%20Government/USA%20-%20NASA%20Astrobiology/"/>
    <hyperlink ref="C562" r:id="rId562" display="https://youtu.be/QGmw1Xsh-SE"/>
    <hyperlink ref="F562" r:id="rId2" display="https://files.afu.se/Downloads/Transcripts/0%20-%20Government/USA%20-%20NASA%20Astrobiology/"/>
    <hyperlink ref="C563" r:id="rId563" display="https://youtu.be/3gXBJovO0lU"/>
    <hyperlink ref="F563" r:id="rId2" display="https://files.afu.se/Downloads/Transcripts/0%20-%20Government/USA%20-%20NASA%20Astrobiology/"/>
    <hyperlink ref="C564" r:id="rId564" display="https://youtu.be/eYXMMHeXLWM"/>
    <hyperlink ref="F564" r:id="rId2" display="https://files.afu.se/Downloads/Transcripts/0%20-%20Government/USA%20-%20NASA%20Astrobiology/"/>
    <hyperlink ref="C565" r:id="rId565" display="https://youtu.be/rABX3IoNZSI"/>
    <hyperlink ref="F565" r:id="rId2" display="https://files.afu.se/Downloads/Transcripts/0%20-%20Government/USA%20-%20NASA%20Astrobiology/"/>
    <hyperlink ref="C566" r:id="rId566" display="https://youtu.be/FKvyR4HPFNI"/>
    <hyperlink ref="F566" r:id="rId2" display="https://files.afu.se/Downloads/Transcripts/0%20-%20Government/USA%20-%20NASA%20Astrobiology/"/>
    <hyperlink ref="C567" r:id="rId567" display="https://youtu.be/kn7FdUCtwTg"/>
    <hyperlink ref="F567" r:id="rId2" display="https://files.afu.se/Downloads/Transcripts/0%20-%20Government/USA%20-%20NASA%20Astrobiology/"/>
    <hyperlink ref="C568" r:id="rId568" display="https://youtu.be/mOgnwuse7fg"/>
    <hyperlink ref="F568" r:id="rId2" display="https://files.afu.se/Downloads/Transcripts/0%20-%20Government/USA%20-%20NASA%20Astrobiology/"/>
    <hyperlink ref="C569" r:id="rId569" display="https://youtu.be/sGEVfWsK-P0"/>
    <hyperlink ref="F569" r:id="rId2" display="https://files.afu.se/Downloads/Transcripts/0%20-%20Government/USA%20-%20NASA%20Astrobiology/"/>
    <hyperlink ref="C570" r:id="rId570" display="https://youtu.be/9e1gqZzFM2A"/>
    <hyperlink ref="F570" r:id="rId2" display="https://files.afu.se/Downloads/Transcripts/0%20-%20Government/USA%20-%20NASA%20Astrobiology/"/>
    <hyperlink ref="C571" r:id="rId571" display="https://youtu.be/wpzTZ8-lvFQ"/>
    <hyperlink ref="F571" r:id="rId2" display="https://files.afu.se/Downloads/Transcripts/0%20-%20Government/USA%20-%20NASA%20Astrobiology/"/>
    <hyperlink ref="C572" r:id="rId572" display="https://youtu.be/IAVaaiuDU7U"/>
    <hyperlink ref="F572" r:id="rId2" display="https://files.afu.se/Downloads/Transcripts/0%20-%20Government/USA%20-%20NASA%20Astrobiology/"/>
    <hyperlink ref="C573" r:id="rId573" display="https://youtu.be/U3vdhqdkFA4"/>
    <hyperlink ref="F573" r:id="rId2" display="https://files.afu.se/Downloads/Transcripts/0%20-%20Government/USA%20-%20NASA%20Astrobiology/"/>
    <hyperlink ref="C574" r:id="rId574" display="https://youtu.be/bIepFt6j7zA"/>
    <hyperlink ref="F574" r:id="rId2" display="https://files.afu.se/Downloads/Transcripts/0%20-%20Government/USA%20-%20NASA%20Astrobiology/"/>
    <hyperlink ref="C575" r:id="rId575" display="https://youtu.be/XVZnCzqCMwc"/>
    <hyperlink ref="F575" r:id="rId2" display="https://files.afu.se/Downloads/Transcripts/0%20-%20Government/USA%20-%20NASA%20Astrobiology/"/>
    <hyperlink ref="C576" r:id="rId576" display="https://youtu.be/dGP-loG1onY"/>
    <hyperlink ref="F576" r:id="rId2" display="https://files.afu.se/Downloads/Transcripts/0%20-%20Government/USA%20-%20NASA%20Astrobiology/"/>
    <hyperlink ref="C577" r:id="rId577" display="https://youtu.be/OmDEfF8KfO0"/>
    <hyperlink ref="F577" r:id="rId2" display="https://files.afu.se/Downloads/Transcripts/0%20-%20Government/USA%20-%20NASA%20Astrobiology/"/>
    <hyperlink ref="C578" r:id="rId578" display="https://youtu.be/FFJRqz37JNs"/>
    <hyperlink ref="F578" r:id="rId2" display="https://files.afu.se/Downloads/Transcripts/0%20-%20Government/USA%20-%20NASA%20Astrobiology/"/>
    <hyperlink ref="C579" r:id="rId579" display="https://youtu.be/kwaDd-wDfiQ"/>
    <hyperlink ref="F579" r:id="rId2" display="https://files.afu.se/Downloads/Transcripts/0%20-%20Government/USA%20-%20NASA%20Astrobiology/"/>
    <hyperlink ref="C580" r:id="rId580" display="https://youtu.be/yu1PUcfqpvQ"/>
    <hyperlink ref="F580" r:id="rId2" display="https://files.afu.se/Downloads/Transcripts/0%20-%20Government/USA%20-%20NASA%20Astrobiology/"/>
    <hyperlink ref="C581" r:id="rId581" display="https://youtu.be/UnvWSrrZCrw"/>
    <hyperlink ref="F581" r:id="rId2" display="https://files.afu.se/Downloads/Transcripts/0%20-%20Government/USA%20-%20NASA%20Astrobiology/"/>
    <hyperlink ref="C582" r:id="rId582" display="https://youtu.be/kCkVENrB0jY"/>
    <hyperlink ref="F582" r:id="rId2" display="https://files.afu.se/Downloads/Transcripts/0%20-%20Government/USA%20-%20NASA%20Astrobiology/"/>
    <hyperlink ref="C583" r:id="rId583" display="https://youtu.be/9h-8YxRv7DU"/>
    <hyperlink ref="F583" r:id="rId2" display="https://files.afu.se/Downloads/Transcripts/0%20-%20Government/USA%20-%20NASA%20Astrobiology/"/>
    <hyperlink ref="C584" r:id="rId584" display="https://youtu.be/5UQD581NSB0"/>
    <hyperlink ref="F584" r:id="rId2" display="https://files.afu.se/Downloads/Transcripts/0%20-%20Government/USA%20-%20NASA%20Astrobiology/"/>
    <hyperlink ref="C585" r:id="rId585" display="https://youtu.be/kBg4D9qyfeQ"/>
    <hyperlink ref="F585" r:id="rId2" display="https://files.afu.se/Downloads/Transcripts/0%20-%20Government/USA%20-%20NASA%20Astrobiology/"/>
    <hyperlink ref="C586" r:id="rId586" display="https://youtu.be/wkLfThXax8U"/>
    <hyperlink ref="F586" r:id="rId2" display="https://files.afu.se/Downloads/Transcripts/0%20-%20Government/USA%20-%20NASA%20Astrobiology/"/>
    <hyperlink ref="C587" r:id="rId587" display="https://youtu.be/prLWbEDVCAI"/>
    <hyperlink ref="F587" r:id="rId2" display="https://files.afu.se/Downloads/Transcripts/0%20-%20Government/USA%20-%20NASA%20Astrobiology/"/>
    <hyperlink ref="C588" r:id="rId588" display="https://youtu.be/blce7uIOWHA"/>
    <hyperlink ref="F588" r:id="rId2" display="https://files.afu.se/Downloads/Transcripts/0%20-%20Government/USA%20-%20NASA%20Astrobiology/"/>
    <hyperlink ref="C589" r:id="rId589" display="https://youtu.be/4oHqZnSl3g4"/>
    <hyperlink ref="F589" r:id="rId2" display="https://files.afu.se/Downloads/Transcripts/0%20-%20Government/USA%20-%20NASA%20Astrobiology/"/>
    <hyperlink ref="C590" r:id="rId590" display="https://youtu.be/6im2KtNHwpk"/>
    <hyperlink ref="F590" r:id="rId2" display="https://files.afu.se/Downloads/Transcripts/0%20-%20Government/USA%20-%20NASA%20Astrobiology/"/>
    <hyperlink ref="C591" r:id="rId591" display="https://youtu.be/ZtNdAfp1Ycw"/>
    <hyperlink ref="F591" r:id="rId2" display="https://files.afu.se/Downloads/Transcripts/0%20-%20Government/USA%20-%20NASA%20Astrobiology/"/>
    <hyperlink ref="C592" r:id="rId592" display="https://youtu.be/AvQlaNpulsU"/>
    <hyperlink ref="F592" r:id="rId2" display="https://files.afu.se/Downloads/Transcripts/0%20-%20Government/USA%20-%20NASA%20Astrobiology/"/>
    <hyperlink ref="C593" r:id="rId593" display="https://youtu.be/zfcWPAfIVtY"/>
    <hyperlink ref="F593" r:id="rId2" display="https://files.afu.se/Downloads/Transcripts/0%20-%20Government/USA%20-%20NASA%20Astrobiology/"/>
    <hyperlink ref="C594" r:id="rId594" display="https://youtu.be/pCQij6f-WMw"/>
    <hyperlink ref="F594" r:id="rId2" display="https://files.afu.se/Downloads/Transcripts/0%20-%20Government/USA%20-%20NASA%20Astrobiology/"/>
    <hyperlink ref="C595" r:id="rId595" display="https://youtu.be/C1vXlmIklKM"/>
    <hyperlink ref="F595" r:id="rId2" display="https://files.afu.se/Downloads/Transcripts/0%20-%20Government/USA%20-%20NASA%20Astrobiology/"/>
    <hyperlink ref="C596" r:id="rId596" display="https://youtu.be/CTwqqvs9OQk"/>
    <hyperlink ref="F596" r:id="rId2" display="https://files.afu.se/Downloads/Transcripts/0%20-%20Government/USA%20-%20NASA%20Astrobiology/"/>
    <hyperlink ref="C597" r:id="rId597" display="https://youtu.be/5vQpkV6AOjo"/>
    <hyperlink ref="F597" r:id="rId2" display="https://files.afu.se/Downloads/Transcripts/0%20-%20Government/USA%20-%20NASA%20Astrobiology/"/>
    <hyperlink ref="C598" r:id="rId598" display="https://youtu.be/CclVjZsgLXg"/>
    <hyperlink ref="F598" r:id="rId2" display="https://files.afu.se/Downloads/Transcripts/0%20-%20Government/USA%20-%20NASA%20Astrobiology/"/>
    <hyperlink ref="C599" r:id="rId599" display="https://youtu.be/IxnZfpz-ESE"/>
    <hyperlink ref="F599" r:id="rId2" display="https://files.afu.se/Downloads/Transcripts/0%20-%20Government/USA%20-%20NASA%20Astrobiology/"/>
    <hyperlink ref="C600" r:id="rId600" display="https://youtu.be/JZEsMRrtRFA"/>
    <hyperlink ref="F600" r:id="rId2" display="https://files.afu.se/Downloads/Transcripts/0%20-%20Government/USA%20-%20NASA%20Astrobiology/"/>
    <hyperlink ref="C601" r:id="rId601" display="https://youtu.be/61cyMUoyUxY"/>
    <hyperlink ref="F601" r:id="rId2" display="https://files.afu.se/Downloads/Transcripts/0%20-%20Government/USA%20-%20NASA%20Astrobiology/"/>
    <hyperlink ref="C602" r:id="rId602" display="https://youtu.be/-SmLrKS7POA"/>
    <hyperlink ref="F602" r:id="rId2" display="https://files.afu.se/Downloads/Transcripts/0%20-%20Government/USA%20-%20NASA%20Astrobiology/"/>
    <hyperlink ref="C603" r:id="rId603" display="https://youtu.be/Wx2_67NE4HI"/>
    <hyperlink ref="F603" r:id="rId2" display="https://files.afu.se/Downloads/Transcripts/0%20-%20Government/USA%20-%20NASA%20Astrobiology/"/>
    <hyperlink ref="C604" r:id="rId604" display="https://youtu.be/JHbU8QCNv2o"/>
    <hyperlink ref="F604" r:id="rId2" display="https://files.afu.se/Downloads/Transcripts/0%20-%20Government/USA%20-%20NASA%20Astrobiology/"/>
    <hyperlink ref="C605" r:id="rId605" display="https://youtu.be/hYmRrpBQJP0"/>
    <hyperlink ref="F605" r:id="rId2" display="https://files.afu.se/Downloads/Transcripts/0%20-%20Government/USA%20-%20NASA%20Astrobiology/"/>
    <hyperlink ref="C606" r:id="rId606" display="https://youtu.be/YlVHuI04_Wo"/>
    <hyperlink ref="F606" r:id="rId2" display="https://files.afu.se/Downloads/Transcripts/0%20-%20Government/USA%20-%20NASA%20Astrobiology/"/>
    <hyperlink ref="C607" r:id="rId607" display="https://youtu.be/XDelia_pU2E"/>
    <hyperlink ref="F607" r:id="rId2" display="https://files.afu.se/Downloads/Transcripts/0%20-%20Government/USA%20-%20NASA%20Astrobiology/"/>
    <hyperlink ref="C608" r:id="rId608" display="https://youtu.be/Dy1di0t1Isk"/>
    <hyperlink ref="F608" r:id="rId2" display="https://files.afu.se/Downloads/Transcripts/0%20-%20Government/USA%20-%20NASA%20Astrobiology/"/>
    <hyperlink ref="C609" r:id="rId609" display="https://youtu.be/HfZEeMFgDLc"/>
    <hyperlink ref="F609" r:id="rId2" display="https://files.afu.se/Downloads/Transcripts/0%20-%20Government/USA%20-%20NASA%20Astrobiology/"/>
    <hyperlink ref="C610" r:id="rId610" display="https://youtu.be/1iVyJLb9Rag"/>
    <hyperlink ref="F610" r:id="rId2" display="https://files.afu.se/Downloads/Transcripts/0%20-%20Government/USA%20-%20NASA%20Astrobiology/"/>
    <hyperlink ref="C611" r:id="rId611" display="https://youtu.be/jNQjP8I3xEQ"/>
    <hyperlink ref="F611" r:id="rId2" display="https://files.afu.se/Downloads/Transcripts/0%20-%20Government/USA%20-%20NASA%20Astrobiology/"/>
    <hyperlink ref="C612" r:id="rId612" display="https://youtu.be/9Y_2c0n0EXs"/>
    <hyperlink ref="F612" r:id="rId2" display="https://files.afu.se/Downloads/Transcripts/0%20-%20Government/USA%20-%20NASA%20Astrobiology/"/>
    <hyperlink ref="C613" r:id="rId613" display="https://youtu.be/htIsTB78AUU"/>
    <hyperlink ref="F613" r:id="rId2" display="https://files.afu.se/Downloads/Transcripts/0%20-%20Government/USA%20-%20NASA%20Astrobiology/"/>
    <hyperlink ref="C614" r:id="rId614" display="https://youtu.be/i1NQEdwUVSc"/>
    <hyperlink ref="F614" r:id="rId2" display="https://files.afu.se/Downloads/Transcripts/0%20-%20Government/USA%20-%20NASA%20Astrobiology/"/>
    <hyperlink ref="C615" r:id="rId615" display="https://youtu.be/Q5CCrMeVRUE"/>
    <hyperlink ref="F615" r:id="rId2" display="https://files.afu.se/Downloads/Transcripts/0%20-%20Government/USA%20-%20NASA%20Astrobiology/"/>
    <hyperlink ref="C616" r:id="rId616" display="https://youtu.be/gCs8k7Y9J4Y"/>
    <hyperlink ref="F616" r:id="rId2" display="https://files.afu.se/Downloads/Transcripts/0%20-%20Government/USA%20-%20NASA%20Astrobiology/"/>
    <hyperlink ref="C617" r:id="rId617" display="https://youtu.be/WFfe_q_drRU"/>
    <hyperlink ref="F617" r:id="rId2" display="https://files.afu.se/Downloads/Transcripts/0%20-%20Government/USA%20-%20NASA%20Astrobiology/"/>
    <hyperlink ref="C618" r:id="rId618" display="https://youtu.be/iO8c6oahhec"/>
    <hyperlink ref="F618" r:id="rId2" display="https://files.afu.se/Downloads/Transcripts/0%20-%20Government/USA%20-%20NASA%20Astrobiology/"/>
    <hyperlink ref="C619" r:id="rId619" display="https://youtu.be/SpDMKROf2bA"/>
    <hyperlink ref="F619" r:id="rId2" display="https://files.afu.se/Downloads/Transcripts/0%20-%20Government/USA%20-%20NASA%20Astrobiology/"/>
    <hyperlink ref="C620" r:id="rId620" display="https://youtu.be/WyGkRwE0OWg"/>
    <hyperlink ref="F620" r:id="rId2" display="https://files.afu.se/Downloads/Transcripts/0%20-%20Government/USA%20-%20NASA%20Astrobiology/"/>
    <hyperlink ref="C621" r:id="rId621" display="https://youtu.be/8jwalX6lYVc"/>
    <hyperlink ref="F621" r:id="rId2" display="https://files.afu.se/Downloads/Transcripts/0%20-%20Government/USA%20-%20NASA%20Astrobiology/"/>
    <hyperlink ref="C622" r:id="rId622" display="https://youtu.be/6EpW4Nv4obs"/>
    <hyperlink ref="F622" r:id="rId2" display="https://files.afu.se/Downloads/Transcripts/0%20-%20Government/USA%20-%20NASA%20Astrobiology/"/>
    <hyperlink ref="C623" r:id="rId623" display="https://youtu.be/_V12SatELyQ"/>
    <hyperlink ref="F623" r:id="rId2" display="https://files.afu.se/Downloads/Transcripts/0%20-%20Government/USA%20-%20NASA%20Astrobiology/"/>
    <hyperlink ref="C624" r:id="rId624" display="https://youtu.be/CSbiFOBmlNA"/>
    <hyperlink ref="F624" r:id="rId2" display="https://files.afu.se/Downloads/Transcripts/0%20-%20Government/USA%20-%20NASA%20Astrobiology/"/>
    <hyperlink ref="C625" r:id="rId625" display="https://youtu.be/PdwHjZk1H2Q"/>
    <hyperlink ref="F625" r:id="rId2" display="https://files.afu.se/Downloads/Transcripts/0%20-%20Government/USA%20-%20NASA%20Astrobiology/"/>
    <hyperlink ref="C626" r:id="rId626" display="https://youtu.be/Yfu86sgZyYQ"/>
    <hyperlink ref="F626" r:id="rId2" display="https://files.afu.se/Downloads/Transcripts/0%20-%20Government/USA%20-%20NASA%20Astrobiology/"/>
    <hyperlink ref="C627" r:id="rId627" display="https://youtu.be/6tMc_MJEDb0"/>
    <hyperlink ref="F627" r:id="rId2" display="https://files.afu.se/Downloads/Transcripts/0%20-%20Government/USA%20-%20NASA%20Astrobiology/"/>
    <hyperlink ref="C628" r:id="rId628" display="https://youtu.be/FzEzQ_Kg2Rs"/>
    <hyperlink ref="F628" r:id="rId2" display="https://files.afu.se/Downloads/Transcripts/0%20-%20Government/USA%20-%20NASA%20Astrobiology/"/>
    <hyperlink ref="C629" r:id="rId629" display="https://youtu.be/9wqLvik8rjM"/>
    <hyperlink ref="F629" r:id="rId2" display="https://files.afu.se/Downloads/Transcripts/0%20-%20Government/USA%20-%20NASA%20Astrobiology/"/>
    <hyperlink ref="C630" r:id="rId630" display="https://youtu.be/JNGRdOyyv_o"/>
    <hyperlink ref="F630" r:id="rId2" display="https://files.afu.se/Downloads/Transcripts/0%20-%20Government/USA%20-%20NASA%20Astrobiology/"/>
    <hyperlink ref="C631" r:id="rId631" display="https://youtu.be/vL0kCMO5k2Y"/>
    <hyperlink ref="F631" r:id="rId2" display="https://files.afu.se/Downloads/Transcripts/0%20-%20Government/USA%20-%20NASA%20Astrobiology/"/>
    <hyperlink ref="C632" r:id="rId632" display="https://youtu.be/KHWyCPwjZmI"/>
    <hyperlink ref="F632" r:id="rId2" display="https://files.afu.se/Downloads/Transcripts/0%20-%20Government/USA%20-%20NASA%20Astrobiology/"/>
    <hyperlink ref="C633" r:id="rId633" display="https://youtu.be/8MGQ6Q68JXs"/>
    <hyperlink ref="F633" r:id="rId2" display="https://files.afu.se/Downloads/Transcripts/0%20-%20Government/USA%20-%20NASA%20Astrobiology/"/>
    <hyperlink ref="C634" r:id="rId634" display="https://youtu.be/914jh6dMWWI"/>
    <hyperlink ref="F634" r:id="rId2" display="https://files.afu.se/Downloads/Transcripts/0%20-%20Government/USA%20-%20NASA%20Astrobiology/"/>
    <hyperlink ref="C635" r:id="rId635" display="https://youtu.be/sO4vtD4DTCU"/>
    <hyperlink ref="F635" r:id="rId2" display="https://files.afu.se/Downloads/Transcripts/0%20-%20Government/USA%20-%20NASA%20Astrobiology/"/>
    <hyperlink ref="C636" r:id="rId636" display="https://youtu.be/g1uQ4Of8da4"/>
    <hyperlink ref="F636" r:id="rId2" display="https://files.afu.se/Downloads/Transcripts/0%20-%20Government/USA%20-%20NASA%20Astrobiology/"/>
    <hyperlink ref="C637" r:id="rId637" display="https://youtu.be/K5YGeGem7vg"/>
    <hyperlink ref="F637" r:id="rId2" display="https://files.afu.se/Downloads/Transcripts/0%20-%20Government/USA%20-%20NASA%20Astrobiology/"/>
    <hyperlink ref="C638" r:id="rId638" display="https://youtu.be/yuL74BCeZ1Y"/>
    <hyperlink ref="F638" r:id="rId2" display="https://files.afu.se/Downloads/Transcripts/0%20-%20Government/USA%20-%20NASA%20Astrobiology/"/>
    <hyperlink ref="C639" r:id="rId639" display="https://youtu.be/8YD3dKALPVY"/>
    <hyperlink ref="F639" r:id="rId2" display="https://files.afu.se/Downloads/Transcripts/0%20-%20Government/USA%20-%20NASA%20Astrobiology/"/>
    <hyperlink ref="C640" r:id="rId640" display="https://youtu.be/rTMt2VBIU_s"/>
    <hyperlink ref="F640" r:id="rId2" display="https://files.afu.se/Downloads/Transcripts/0%20-%20Government/USA%20-%20NASA%20Astrobiology/"/>
    <hyperlink ref="C641" r:id="rId641" display="https://youtu.be/CbZmLi8hgwA"/>
    <hyperlink ref="F641" r:id="rId2" display="https://files.afu.se/Downloads/Transcripts/0%20-%20Government/USA%20-%20NASA%20Astrobiology/"/>
    <hyperlink ref="C642" r:id="rId642" display="https://youtu.be/7k_jCBYB0ac"/>
    <hyperlink ref="F642" r:id="rId2" display="https://files.afu.se/Downloads/Transcripts/0%20-%20Government/USA%20-%20NASA%20Astrobiology/"/>
    <hyperlink ref="C643" r:id="rId643" display="https://youtu.be/wJZigIeeDzE"/>
    <hyperlink ref="F643" r:id="rId2" display="https://files.afu.se/Downloads/Transcripts/0%20-%20Government/USA%20-%20NASA%20Astrobiology/"/>
    <hyperlink ref="C644" r:id="rId644" display="https://youtu.be/kPGxvWz6LJ8"/>
    <hyperlink ref="F644" r:id="rId2" display="https://files.afu.se/Downloads/Transcripts/0%20-%20Government/USA%20-%20NASA%20Astrobiology/"/>
    <hyperlink ref="C645" r:id="rId645" display="https://youtu.be/eJlaBnXDyow"/>
    <hyperlink ref="F645" r:id="rId2" display="https://files.afu.se/Downloads/Transcripts/0%20-%20Government/USA%20-%20NASA%20Astrobiology/"/>
    <hyperlink ref="C646" r:id="rId646" display="https://youtu.be/sJq2kk222Cw"/>
    <hyperlink ref="F646" r:id="rId2" display="https://files.afu.se/Downloads/Transcripts/0%20-%20Government/USA%20-%20NASA%20Astrobiology/"/>
    <hyperlink ref="C647" r:id="rId647" display="https://youtu.be/QdxhAhGG8u4"/>
    <hyperlink ref="F647" r:id="rId2" display="https://files.afu.se/Downloads/Transcripts/0%20-%20Government/USA%20-%20NASA%20Astrobiology/"/>
    <hyperlink ref="C648" r:id="rId648" display="https://youtu.be/sgEm6_uEc1k"/>
    <hyperlink ref="F648" r:id="rId2" display="https://files.afu.se/Downloads/Transcripts/0%20-%20Government/USA%20-%20NASA%20Astrobiology/"/>
    <hyperlink ref="C649" r:id="rId649" display="https://youtu.be/QJyDZVx2WD4"/>
    <hyperlink ref="F649" r:id="rId2" display="https://files.afu.se/Downloads/Transcripts/0%20-%20Government/USA%20-%20NASA%20Astrobiology/"/>
    <hyperlink ref="C650" r:id="rId650" display="https://youtu.be/NmgL49SSTYA"/>
    <hyperlink ref="F650" r:id="rId2" display="https://files.afu.se/Downloads/Transcripts/0%20-%20Government/USA%20-%20NASA%20Astrobiology/"/>
    <hyperlink ref="C651" r:id="rId651" display="https://youtu.be/MrDYaOYdYSI"/>
    <hyperlink ref="F651" r:id="rId2" display="https://files.afu.se/Downloads/Transcripts/0%20-%20Government/USA%20-%20NASA%20Astrobiology/"/>
    <hyperlink ref="C652" r:id="rId652" display="https://youtu.be/CHu_oIjKvN8"/>
    <hyperlink ref="F652" r:id="rId2" display="https://files.afu.se/Downloads/Transcripts/0%20-%20Government/USA%20-%20NASA%20Astrobiology/"/>
    <hyperlink ref="C653" r:id="rId653" display="https://youtu.be/Q-SDjO_mquA"/>
    <hyperlink ref="F653" r:id="rId2" display="https://files.afu.se/Downloads/Transcripts/0%20-%20Government/USA%20-%20NASA%20Astrobiology/"/>
    <hyperlink ref="C654" r:id="rId654" display="https://youtu.be/WGFaiPW289o"/>
    <hyperlink ref="F654" r:id="rId2" display="https://files.afu.se/Downloads/Transcripts/0%20-%20Government/USA%20-%20NASA%20Astrobiology/"/>
    <hyperlink ref="C655" r:id="rId655" display="https://youtu.be/0PMkxhBE4xg"/>
    <hyperlink ref="F655" r:id="rId2" display="https://files.afu.se/Downloads/Transcripts/0%20-%20Government/USA%20-%20NASA%20Astrobiology/"/>
    <hyperlink ref="C656" r:id="rId656" display="https://youtu.be/Q6T0iGbBevg"/>
    <hyperlink ref="F656" r:id="rId2" display="https://files.afu.se/Downloads/Transcripts/0%20-%20Government/USA%20-%20NASA%20Astrobiology/"/>
    <hyperlink ref="C657" r:id="rId657" display="https://youtu.be/-C-IsVNqyPw"/>
    <hyperlink ref="F657" r:id="rId2" display="https://files.afu.se/Downloads/Transcripts/0%20-%20Government/USA%20-%20NASA%20Astrobiology/"/>
    <hyperlink ref="C658" r:id="rId658" display="https://youtu.be/RQyck80kDvM"/>
    <hyperlink ref="F658" r:id="rId2" display="https://files.afu.se/Downloads/Transcripts/0%20-%20Government/USA%20-%20NASA%20Astrobiology/"/>
    <hyperlink ref="C659" r:id="rId659" display="https://youtu.be/SpJZw-68QyE"/>
    <hyperlink ref="F659" r:id="rId2" display="https://files.afu.se/Downloads/Transcripts/0%20-%20Government/USA%20-%20NASA%20Astrobiology/"/>
    <hyperlink ref="C660" r:id="rId660" display="https://youtu.be/ZImNeOL0QwQ"/>
    <hyperlink ref="F660" r:id="rId2" display="https://files.afu.se/Downloads/Transcripts/0%20-%20Government/USA%20-%20NASA%20Astrobiology/"/>
    <hyperlink ref="C661" r:id="rId661" display="https://youtu.be/s4inAraXiew"/>
    <hyperlink ref="F661" r:id="rId2" display="https://files.afu.se/Downloads/Transcripts/0%20-%20Government/USA%20-%20NASA%20Astrobiology/"/>
    <hyperlink ref="C662" r:id="rId662" display="https://youtu.be/C_Zebr5swvg"/>
    <hyperlink ref="F662" r:id="rId2" display="https://files.afu.se/Downloads/Transcripts/0%20-%20Government/USA%20-%20NASA%20Astrobiology/"/>
    <hyperlink ref="C663" r:id="rId663" display="https://youtu.be/ry6PhPYMCuA"/>
    <hyperlink ref="F663" r:id="rId2" display="https://files.afu.se/Downloads/Transcripts/0%20-%20Government/USA%20-%20NASA%20Astrobiology/"/>
    <hyperlink ref="C664" r:id="rId664" display="https://youtu.be/urbFCyzJCnk"/>
    <hyperlink ref="F664" r:id="rId2" display="https://files.afu.se/Downloads/Transcripts/0%20-%20Government/USA%20-%20NASA%20Astrobiology/"/>
    <hyperlink ref="C665" r:id="rId665" display="https://youtu.be/4LH8AwEiKoI"/>
    <hyperlink ref="F665" r:id="rId2" display="https://files.afu.se/Downloads/Transcripts/0%20-%20Government/USA%20-%20NASA%20Astrobiology/"/>
    <hyperlink ref="C666" r:id="rId666" display="https://youtu.be/7pWBXh0oRIA"/>
    <hyperlink ref="F666" r:id="rId2" display="https://files.afu.se/Downloads/Transcripts/0%20-%20Government/USA%20-%20NASA%20Astrobiology/"/>
    <hyperlink ref="C667" r:id="rId667" display="https://youtu.be/BfxjxHKnhxo"/>
    <hyperlink ref="F667" r:id="rId2" display="https://files.afu.se/Downloads/Transcripts/0%20-%20Government/USA%20-%20NASA%20Astrobiology/"/>
    <hyperlink ref="C668" r:id="rId668" display="https://youtu.be/5lSsbfrmSvY"/>
    <hyperlink ref="F668" r:id="rId2" display="https://files.afu.se/Downloads/Transcripts/0%20-%20Government/USA%20-%20NASA%20Astrobiology/"/>
    <hyperlink ref="C669" r:id="rId669" display="https://youtu.be/RvNVeAqV1B8"/>
    <hyperlink ref="F669" r:id="rId2" display="https://files.afu.se/Downloads/Transcripts/0%20-%20Government/USA%20-%20NASA%20Astrobiology/"/>
    <hyperlink ref="C670" r:id="rId670" display="https://youtu.be/p8t_ZbxJfJk"/>
    <hyperlink ref="F670" r:id="rId2" display="https://files.afu.se/Downloads/Transcripts/0%20-%20Government/USA%20-%20NASA%20Astrobiology/"/>
    <hyperlink ref="C671" r:id="rId671" display="https://youtu.be/y6oos7xBdBQ"/>
    <hyperlink ref="F671" r:id="rId2" display="https://files.afu.se/Downloads/Transcripts/0%20-%20Government/USA%20-%20NASA%20Astrobiology/"/>
    <hyperlink ref="C672" r:id="rId672" display="https://youtu.be/NqwbVde_ieM"/>
    <hyperlink ref="F672" r:id="rId2" display="https://files.afu.se/Downloads/Transcripts/0%20-%20Government/USA%20-%20NASA%20Astrobiology/"/>
    <hyperlink ref="C673" r:id="rId673" display="https://youtu.be/d1-VW12GTOo"/>
    <hyperlink ref="F673" r:id="rId2" display="https://files.afu.se/Downloads/Transcripts/0%20-%20Government/USA%20-%20NASA%20Astrobiology/"/>
    <hyperlink ref="C674" r:id="rId674" display="https://youtu.be/ytze18geKYg"/>
    <hyperlink ref="F674" r:id="rId2" display="https://files.afu.se/Downloads/Transcripts/0%20-%20Government/USA%20-%20NASA%20Astrobiology/"/>
    <hyperlink ref="C675" r:id="rId675" display="https://youtu.be/HVd-o5S33ck"/>
    <hyperlink ref="F675" r:id="rId2" display="https://files.afu.se/Downloads/Transcripts/0%20-%20Government/USA%20-%20NASA%20Astrobiology/"/>
    <hyperlink ref="C676" r:id="rId676" display="https://youtu.be/SzUNOO7dL88"/>
    <hyperlink ref="F676" r:id="rId2" display="https://files.afu.se/Downloads/Transcripts/0%20-%20Government/USA%20-%20NASA%20Astrobiology/"/>
    <hyperlink ref="C677" r:id="rId677" display="https://youtu.be/pHZb8SIXSgM"/>
    <hyperlink ref="F677" r:id="rId2" display="https://files.afu.se/Downloads/Transcripts/0%20-%20Government/USA%20-%20NASA%20Astrobiology/"/>
    <hyperlink ref="C678" r:id="rId678" display="https://youtu.be/v8ZcNMEnBAA"/>
    <hyperlink ref="F678" r:id="rId2" display="https://files.afu.se/Downloads/Transcripts/0%20-%20Government/USA%20-%20NASA%20Astrobiology/"/>
    <hyperlink ref="C679" r:id="rId679" display="https://youtu.be/fCL97-FHGBM"/>
    <hyperlink ref="F679" r:id="rId2" display="https://files.afu.se/Downloads/Transcripts/0%20-%20Government/USA%20-%20NASA%20Astrobiology/"/>
    <hyperlink ref="C680" r:id="rId680" display="https://youtu.be/pS_71RrunR8"/>
    <hyperlink ref="F680" r:id="rId2" display="https://files.afu.se/Downloads/Transcripts/0%20-%20Government/USA%20-%20NASA%20Astrobiology/"/>
    <hyperlink ref="C681" r:id="rId681" display="https://youtu.be/xKB5BFT2wog"/>
    <hyperlink ref="F681" r:id="rId2" display="https://files.afu.se/Downloads/Transcripts/0%20-%20Government/USA%20-%20NASA%20Astrobiology/"/>
    <hyperlink ref="C682" r:id="rId682" display="https://youtu.be/2PJKRWRDRZg"/>
    <hyperlink ref="F682" r:id="rId2" display="https://files.afu.se/Downloads/Transcripts/0%20-%20Government/USA%20-%20NASA%20Astrobiology/"/>
    <hyperlink ref="C683" r:id="rId683" display="https://youtu.be/VT2EfEMlJfw"/>
    <hyperlink ref="F683" r:id="rId2" display="https://files.afu.se/Downloads/Transcripts/0%20-%20Government/USA%20-%20NASA%20Astrobiology/"/>
    <hyperlink ref="C684" r:id="rId684" display="https://youtu.be/A41NKfmTs0E"/>
    <hyperlink ref="F684" r:id="rId2" display="https://files.afu.se/Downloads/Transcripts/0%20-%20Government/USA%20-%20NASA%20Astrobiology/"/>
    <hyperlink ref="C685" r:id="rId685" display="https://youtu.be/OdzFTrKrkAE"/>
    <hyperlink ref="F685" r:id="rId2" display="https://files.afu.se/Downloads/Transcripts/0%20-%20Government/USA%20-%20NASA%20Astrobiology/"/>
    <hyperlink ref="C686" r:id="rId686" display="https://youtu.be/Sh4ox_CS3CE"/>
    <hyperlink ref="F686" r:id="rId2" display="https://files.afu.se/Downloads/Transcripts/0%20-%20Government/USA%20-%20NASA%20Astrobiology/"/>
    <hyperlink ref="C687" r:id="rId687" display="https://youtu.be/wlzjrvrtW50"/>
    <hyperlink ref="F687" r:id="rId2" display="https://files.afu.se/Downloads/Transcripts/0%20-%20Government/USA%20-%20NASA%20Astrobiology/"/>
    <hyperlink ref="C688" r:id="rId688" display="https://youtu.be/80MdPtNSb9Y"/>
    <hyperlink ref="F688" r:id="rId2" display="https://files.afu.se/Downloads/Transcripts/0%20-%20Government/USA%20-%20NASA%20Astrobiology/"/>
    <hyperlink ref="C689" r:id="rId689" display="https://youtu.be/UDSn33zpw_E"/>
    <hyperlink ref="F689" r:id="rId2" display="https://files.afu.se/Downloads/Transcripts/0%20-%20Government/USA%20-%20NASA%20Astrobiology/"/>
    <hyperlink ref="C690" r:id="rId690" display="https://youtu.be/g0EhzViu-FM"/>
    <hyperlink ref="F690" r:id="rId2" display="https://files.afu.se/Downloads/Transcripts/0%20-%20Government/USA%20-%20NASA%20Astrobiology/"/>
    <hyperlink ref="C691" r:id="rId691" display="https://youtu.be/huDYq9f-VE0"/>
    <hyperlink ref="F691" r:id="rId2" display="https://files.afu.se/Downloads/Transcripts/0%20-%20Government/USA%20-%20NASA%20Astrobiology/"/>
    <hyperlink ref="C692" r:id="rId692" display="https://youtu.be/xJD22jyv0C0"/>
    <hyperlink ref="F692" r:id="rId2" display="https://files.afu.se/Downloads/Transcripts/0%20-%20Government/USA%20-%20NASA%20Astrobiology/"/>
    <hyperlink ref="C693" r:id="rId693" display="https://youtu.be/JzhAjcbSupM"/>
    <hyperlink ref="F693" r:id="rId2" display="https://files.afu.se/Downloads/Transcripts/0%20-%20Government/USA%20-%20NASA%20Astrobiology/"/>
    <hyperlink ref="C694" r:id="rId694" display="https://youtu.be/WarpctDyDi8"/>
    <hyperlink ref="F694" r:id="rId2" display="https://files.afu.se/Downloads/Transcripts/0%20-%20Government/USA%20-%20NASA%20Astrobiology/"/>
    <hyperlink ref="C695" r:id="rId695" display="https://youtu.be/bC_0R6Slnxg"/>
    <hyperlink ref="F695" r:id="rId2" display="https://files.afu.se/Downloads/Transcripts/0%20-%20Government/USA%20-%20NASA%20Astrobiology/"/>
    <hyperlink ref="C696" r:id="rId696" display="https://youtu.be/fUUJ4Cfkg_0"/>
    <hyperlink ref="F696" r:id="rId2" display="https://files.afu.se/Downloads/Transcripts/0%20-%20Government/USA%20-%20NASA%20Astrobiology/"/>
    <hyperlink ref="C697" r:id="rId697" display="https://youtu.be/pO-w0RobL7w"/>
    <hyperlink ref="F697" r:id="rId2" display="https://files.afu.se/Downloads/Transcripts/0%20-%20Government/USA%20-%20NASA%20Astrobiology/"/>
    <hyperlink ref="C698" r:id="rId698" display="https://youtu.be/uaASGgY_RNM"/>
    <hyperlink ref="F698" r:id="rId2" display="https://files.afu.se/Downloads/Transcripts/0%20-%20Government/USA%20-%20NASA%20Astrobiology/"/>
    <hyperlink ref="C699" r:id="rId699" display="https://youtu.be/dzfz4B7W7uA"/>
    <hyperlink ref="F699" r:id="rId2" display="https://files.afu.se/Downloads/Transcripts/0%20-%20Government/USA%20-%20NASA%20Astrobiology/"/>
    <hyperlink ref="C700" r:id="rId700" display="https://youtu.be/J5tqaANxgPM"/>
    <hyperlink ref="F700" r:id="rId2" display="https://files.afu.se/Downloads/Transcripts/0%20-%20Government/USA%20-%20NASA%20Astrobiology/"/>
    <hyperlink ref="C701" r:id="rId701" display="https://youtu.be/kd2xqC7GaSQ"/>
    <hyperlink ref="F701" r:id="rId2" display="https://files.afu.se/Downloads/Transcripts/0%20-%20Government/USA%20-%20NASA%20Astrobiology/"/>
    <hyperlink ref="C702" r:id="rId702" display="https://youtu.be/1KuAxmxH_xY"/>
    <hyperlink ref="F702" r:id="rId2" display="https://files.afu.se/Downloads/Transcripts/0%20-%20Government/USA%20-%20NASA%20Astrobiology/"/>
    <hyperlink ref="C703" r:id="rId703" display="https://youtu.be/3ySsL3e7l-U"/>
    <hyperlink ref="F703" r:id="rId2" display="https://files.afu.se/Downloads/Transcripts/0%20-%20Government/USA%20-%20NASA%20Astrobiology/"/>
    <hyperlink ref="C704" r:id="rId704" display="https://youtu.be/H4Ylp1_oJxk"/>
    <hyperlink ref="F704" r:id="rId2" display="https://files.afu.se/Downloads/Transcripts/0%20-%20Government/USA%20-%20NASA%20Astrobiology/"/>
    <hyperlink ref="C705" r:id="rId705" display="https://youtu.be/pUNSKSpmK2g"/>
    <hyperlink ref="F705" r:id="rId2" display="https://files.afu.se/Downloads/Transcripts/0%20-%20Government/USA%20-%20NASA%20Astrobiology/"/>
    <hyperlink ref="C706" r:id="rId706" display="https://youtu.be/vDsKXGe9mX0"/>
    <hyperlink ref="F706" r:id="rId2" display="https://files.afu.se/Downloads/Transcripts/0%20-%20Government/USA%20-%20NASA%20Astrobiology/"/>
    <hyperlink ref="C707" r:id="rId707" display="https://youtu.be/anwymb_v7Lg"/>
    <hyperlink ref="F707" r:id="rId2" display="https://files.afu.se/Downloads/Transcripts/0%20-%20Government/USA%20-%20NASA%20Astrobiology/"/>
    <hyperlink ref="C708" r:id="rId708" display="https://youtu.be/eMgXNkZzG9E"/>
    <hyperlink ref="F708" r:id="rId2" display="https://files.afu.se/Downloads/Transcripts/0%20-%20Government/USA%20-%20NASA%20Astrobiology/"/>
    <hyperlink ref="C709" r:id="rId709" display="https://youtu.be/nT85Wda4gUo"/>
    <hyperlink ref="F709" r:id="rId2" display="https://files.afu.se/Downloads/Transcripts/0%20-%20Government/USA%20-%20NASA%20Astrobiology/"/>
    <hyperlink ref="C710" r:id="rId710" display="https://youtu.be/uVPWFGD8EzY"/>
    <hyperlink ref="F710" r:id="rId2" display="https://files.afu.se/Downloads/Transcripts/0%20-%20Government/USA%20-%20NASA%20Astrobiology/"/>
    <hyperlink ref="C711" r:id="rId711" display="https://youtu.be/xwhQ61APkFc"/>
    <hyperlink ref="F711" r:id="rId2" display="https://files.afu.se/Downloads/Transcripts/0%20-%20Government/USA%20-%20NASA%20Astrobiology/"/>
    <hyperlink ref="C712" r:id="rId712" display="https://youtu.be/9bDHdtSnoG0"/>
    <hyperlink ref="F712" r:id="rId2" display="https://files.afu.se/Downloads/Transcripts/0%20-%20Government/USA%20-%20NASA%20Astrobiology/"/>
    <hyperlink ref="C713" r:id="rId713" display="https://youtu.be/56ComMNsYuI"/>
    <hyperlink ref="F713" r:id="rId2" display="https://files.afu.se/Downloads/Transcripts/0%20-%20Government/USA%20-%20NASA%20Astrobiology/"/>
    <hyperlink ref="C714" r:id="rId714" display="https://youtu.be/0Fb17thGOaE"/>
    <hyperlink ref="F714" r:id="rId2" display="https://files.afu.se/Downloads/Transcripts/0%20-%20Government/USA%20-%20NASA%20Astrobiology/"/>
    <hyperlink ref="C715" r:id="rId715" display="https://youtu.be/HUr-0WwtUQI"/>
    <hyperlink ref="F715" r:id="rId2" display="https://files.afu.se/Downloads/Transcripts/0%20-%20Government/USA%20-%20NASA%20Astrobiology/"/>
    <hyperlink ref="C716" r:id="rId716" display="https://youtu.be/YAi3wWPjuL8"/>
    <hyperlink ref="F716" r:id="rId2" display="https://files.afu.se/Downloads/Transcripts/0%20-%20Government/USA%20-%20NASA%20Astrobiology/"/>
    <hyperlink ref="C717" r:id="rId717" display="https://youtu.be/_rRBkU6koCQ"/>
    <hyperlink ref="F717" r:id="rId2" display="https://files.afu.se/Downloads/Transcripts/0%20-%20Government/USA%20-%20NASA%20Astrobiology/"/>
    <hyperlink ref="C718" r:id="rId718" display="https://youtu.be/9hvYVMEp9c4"/>
    <hyperlink ref="F718" r:id="rId2" display="https://files.afu.se/Downloads/Transcripts/0%20-%20Government/USA%20-%20NASA%20Astrobiology/"/>
    <hyperlink ref="C719" r:id="rId719" display="https://youtu.be/Y4IFbH9sKmo"/>
    <hyperlink ref="F719" r:id="rId2" display="https://files.afu.se/Downloads/Transcripts/0%20-%20Government/USA%20-%20NASA%20Astrobiology/"/>
    <hyperlink ref="C720" r:id="rId720" display="https://youtu.be/voY11N-QBiY"/>
    <hyperlink ref="F720" r:id="rId2" display="https://files.afu.se/Downloads/Transcripts/0%20-%20Government/USA%20-%20NASA%20Astrobiology/"/>
    <hyperlink ref="C721" r:id="rId721" display="https://youtu.be/yMzl3lRcJUs"/>
    <hyperlink ref="F721" r:id="rId2" display="https://files.afu.se/Downloads/Transcripts/0%20-%20Government/USA%20-%20NASA%20Astrobiology/"/>
    <hyperlink ref="C722" r:id="rId722" display="https://youtu.be/8YEhM_VRLLQ"/>
    <hyperlink ref="F722" r:id="rId2" display="https://files.afu.se/Downloads/Transcripts/0%20-%20Government/USA%20-%20NASA%20Astrobiology/"/>
    <hyperlink ref="C723" r:id="rId723" display="https://youtu.be/LoixhYdyhRU"/>
    <hyperlink ref="F723" r:id="rId2" display="https://files.afu.se/Downloads/Transcripts/0%20-%20Government/USA%20-%20NASA%20Astrobiology/"/>
    <hyperlink ref="C724" r:id="rId724" display="https://youtu.be/ZtxVeNhUg1c"/>
    <hyperlink ref="F724" r:id="rId2" display="https://files.afu.se/Downloads/Transcripts/0%20-%20Government/USA%20-%20NASA%20Astrobiology/"/>
    <hyperlink ref="C725" r:id="rId725" display="https://youtu.be/f6cZ5kW-V-k"/>
    <hyperlink ref="F725" r:id="rId2" display="https://files.afu.se/Downloads/Transcripts/0%20-%20Government/USA%20-%20NASA%20Astrobiology/"/>
    <hyperlink ref="C726" r:id="rId726" display="https://youtu.be/RAg1d2d3C84"/>
    <hyperlink ref="F726" r:id="rId2" display="https://files.afu.se/Downloads/Transcripts/0%20-%20Government/USA%20-%20NASA%20Astrobiology/"/>
    <hyperlink ref="C727" r:id="rId727" display="https://youtu.be/Re_bV0zUpPg"/>
    <hyperlink ref="F727" r:id="rId2" display="https://files.afu.se/Downloads/Transcripts/0%20-%20Government/USA%20-%20NASA%20Astrobiology/"/>
    <hyperlink ref="C728" r:id="rId728" display="https://youtu.be/U5nUmhxWz64"/>
    <hyperlink ref="F728" r:id="rId2" display="https://files.afu.se/Downloads/Transcripts/0%20-%20Government/USA%20-%20NASA%20Astrobiology/"/>
    <hyperlink ref="C729" r:id="rId729" display="https://youtu.be/okegGSkGmBU"/>
    <hyperlink ref="F729" r:id="rId2" display="https://files.afu.se/Downloads/Transcripts/0%20-%20Government/USA%20-%20NASA%20Astrobiology/"/>
    <hyperlink ref="C730" r:id="rId730" display="https://youtu.be/udIs6kCOs54"/>
    <hyperlink ref="F730" r:id="rId2" display="https://files.afu.se/Downloads/Transcripts/0%20-%20Government/USA%20-%20NASA%20Astrobiology/"/>
    <hyperlink ref="C731" r:id="rId731" display="https://youtu.be/yxoOQAwNUFY"/>
    <hyperlink ref="F731" r:id="rId2" display="https://files.afu.se/Downloads/Transcripts/0%20-%20Government/USA%20-%20NASA%20Astrobiology/"/>
    <hyperlink ref="C732" r:id="rId732" display="https://youtu.be/3pTUkIxMzcc"/>
    <hyperlink ref="F732" r:id="rId2" display="https://files.afu.se/Downloads/Transcripts/0%20-%20Government/USA%20-%20NASA%20Astrobiology/"/>
    <hyperlink ref="C733" r:id="rId733" display="https://youtu.be/UU-y3PcNvt4"/>
    <hyperlink ref="F733" r:id="rId2" display="https://files.afu.se/Downloads/Transcripts/0%20-%20Government/USA%20-%20NASA%20Astrobiology/"/>
    <hyperlink ref="C734" r:id="rId734" display="https://youtu.be/qSFpuVa47TI"/>
    <hyperlink ref="F734" r:id="rId2" display="https://files.afu.se/Downloads/Transcripts/0%20-%20Government/USA%20-%20NASA%20Astrobiology/"/>
    <hyperlink ref="C735" r:id="rId735" display="https://youtu.be/rVN-HY7mIJ8"/>
    <hyperlink ref="F735" r:id="rId2" display="https://files.afu.se/Downloads/Transcripts/0%20-%20Government/USA%20-%20NASA%20Astrobiology/"/>
    <hyperlink ref="C736" r:id="rId736" display="https://youtu.be/wxMZUz7p5Lw"/>
    <hyperlink ref="F736" r:id="rId2" display="https://files.afu.se/Downloads/Transcripts/0%20-%20Government/USA%20-%20NASA%20Astrobiology/"/>
    <hyperlink ref="C737" r:id="rId737" display="https://youtu.be/-lvT6fBSGRc"/>
    <hyperlink ref="F737" r:id="rId2" display="https://files.afu.se/Downloads/Transcripts/0%20-%20Government/USA%20-%20NASA%20Astrobiology/"/>
    <hyperlink ref="C738" r:id="rId738" display="https://youtu.be/Q7FAw9v0leQ"/>
    <hyperlink ref="F738" r:id="rId2" display="https://files.afu.se/Downloads/Transcripts/0%20-%20Government/USA%20-%20NASA%20Astrobiology/"/>
    <hyperlink ref="C739" r:id="rId739" display="https://youtu.be/idaRxQtcDcc"/>
    <hyperlink ref="F739" r:id="rId2" display="https://files.afu.se/Downloads/Transcripts/0%20-%20Government/USA%20-%20NASA%20Astrobiology/"/>
    <hyperlink ref="C740" r:id="rId740" display="https://youtu.be/gQsVW_4qg6g"/>
    <hyperlink ref="F740" r:id="rId2" display="https://files.afu.se/Downloads/Transcripts/0%20-%20Government/USA%20-%20NASA%20Astrobiology/"/>
    <hyperlink ref="C741" r:id="rId741" display="https://youtu.be/40yWmT400d4"/>
    <hyperlink ref="F741" r:id="rId2" display="https://files.afu.se/Downloads/Transcripts/0%20-%20Government/USA%20-%20NASA%20Astrobiology/"/>
    <hyperlink ref="C742" r:id="rId742" display="https://youtu.be/BdPKC8t3FYM"/>
    <hyperlink ref="F742" r:id="rId2" display="https://files.afu.se/Downloads/Transcripts/0%20-%20Government/USA%20-%20NASA%20Astrobiology/"/>
    <hyperlink ref="C743" r:id="rId743" display="https://youtu.be/dmMffSklnyQ"/>
    <hyperlink ref="F743" r:id="rId2" display="https://files.afu.se/Downloads/Transcripts/0%20-%20Government/USA%20-%20NASA%20Astrobiology/"/>
    <hyperlink ref="C744" r:id="rId744" display="https://youtu.be/1jhiSkLdW_A"/>
    <hyperlink ref="F744" r:id="rId2" display="https://files.afu.se/Downloads/Transcripts/0%20-%20Government/USA%20-%20NASA%20Astrobiology/"/>
    <hyperlink ref="C745" r:id="rId745" display="https://youtu.be/HXVBxLq6Tvg"/>
    <hyperlink ref="F745" r:id="rId2" display="https://files.afu.se/Downloads/Transcripts/0%20-%20Government/USA%20-%20NASA%20Astrobiology/"/>
    <hyperlink ref="C746" r:id="rId746" display="https://youtu.be/KqBNDF-S3P4"/>
    <hyperlink ref="F746" r:id="rId2" display="https://files.afu.se/Downloads/Transcripts/0%20-%20Government/USA%20-%20NASA%20Astrobiology/"/>
    <hyperlink ref="C747" r:id="rId747" display="https://youtu.be/TxIbaWhvx8A"/>
    <hyperlink ref="F747" r:id="rId2" display="https://files.afu.se/Downloads/Transcripts/0%20-%20Government/USA%20-%20NASA%20Astrobiology/"/>
    <hyperlink ref="C748" r:id="rId748" display="https://youtu.be/anTfpHJEvDA"/>
    <hyperlink ref="F748" r:id="rId2" display="https://files.afu.se/Downloads/Transcripts/0%20-%20Government/USA%20-%20NASA%20Astrobiology/"/>
    <hyperlink ref="C749" r:id="rId749" display="https://youtu.be/oelp2Xmi03k"/>
    <hyperlink ref="F749" r:id="rId2" display="https://files.afu.se/Downloads/Transcripts/0%20-%20Government/USA%20-%20NASA%20Astrobiology/"/>
    <hyperlink ref="C750" r:id="rId750" display="https://youtu.be/so6EButa0YE"/>
    <hyperlink ref="F750" r:id="rId2" display="https://files.afu.se/Downloads/Transcripts/0%20-%20Government/USA%20-%20NASA%20Astrobiology/"/>
    <hyperlink ref="C751" r:id="rId751" display="https://youtu.be/CQ-888aBGao"/>
    <hyperlink ref="F751" r:id="rId2" display="https://files.afu.se/Downloads/Transcripts/0%20-%20Government/USA%20-%20NASA%20Astrobiology/"/>
    <hyperlink ref="C752" r:id="rId752" display="https://youtu.be/E5oncZ_7_A4"/>
    <hyperlink ref="F752" r:id="rId2" display="https://files.afu.se/Downloads/Transcripts/0%20-%20Government/USA%20-%20NASA%20Astrobiology/"/>
    <hyperlink ref="C753" r:id="rId753" display="https://youtu.be/GUEznSnBtio"/>
    <hyperlink ref="F753" r:id="rId2" display="https://files.afu.se/Downloads/Transcripts/0%20-%20Government/USA%20-%20NASA%20Astrobiology/"/>
    <hyperlink ref="C754" r:id="rId754" display="https://youtu.be/J9CjsblnZNc"/>
    <hyperlink ref="F754" r:id="rId2" display="https://files.afu.se/Downloads/Transcripts/0%20-%20Government/USA%20-%20NASA%20Astrobiology/"/>
    <hyperlink ref="C755" r:id="rId755" display="https://youtu.be/ce5bW-901o4"/>
    <hyperlink ref="F755" r:id="rId2" display="https://files.afu.se/Downloads/Transcripts/0%20-%20Government/USA%20-%20NASA%20Astrobiology/"/>
    <hyperlink ref="C756" r:id="rId756" display="https://youtu.be/ejKwvAdw--k"/>
    <hyperlink ref="F756" r:id="rId2" display="https://files.afu.se/Downloads/Transcripts/0%20-%20Government/USA%20-%20NASA%20Astrobiology/"/>
    <hyperlink ref="C757" r:id="rId757" display="https://youtu.be/gatqMPu6GZU"/>
    <hyperlink ref="F757" r:id="rId2" display="https://files.afu.se/Downloads/Transcripts/0%20-%20Government/USA%20-%20NASA%20Astrobiology/"/>
    <hyperlink ref="C758" r:id="rId758" display="https://youtu.be/jgMn3jxv_Jg"/>
    <hyperlink ref="F758" r:id="rId2" display="https://files.afu.se/Downloads/Transcripts/0%20-%20Government/USA%20-%20NASA%20Astrobiology/"/>
    <hyperlink ref="C759" r:id="rId759" display="https://youtu.be/s17SdkLj9Ls"/>
    <hyperlink ref="F759" r:id="rId2" display="https://files.afu.se/Downloads/Transcripts/0%20-%20Government/USA%20-%20NASA%20Astrobiology/"/>
    <hyperlink ref="C760" r:id="rId760" display="https://youtu.be/vjY7DLMkAH0"/>
    <hyperlink ref="F760" r:id="rId2" display="https://files.afu.se/Downloads/Transcripts/0%20-%20Government/USA%20-%20NASA%20Astrobiology/"/>
    <hyperlink ref="C761" r:id="rId761" display="https://youtu.be/EH5_ltPv58c"/>
    <hyperlink ref="F761" r:id="rId2" display="https://files.afu.se/Downloads/Transcripts/0%20-%20Government/USA%20-%20NASA%20Astrobiology/"/>
    <hyperlink ref="C762" r:id="rId762" display="https://youtu.be/NN_kiZl2IHc"/>
    <hyperlink ref="F762" r:id="rId2" display="https://files.afu.se/Downloads/Transcripts/0%20-%20Government/USA%20-%20NASA%20Astrobiology/"/>
    <hyperlink ref="C763" r:id="rId763" display="https://youtu.be/Q0j556lmX28"/>
    <hyperlink ref="F763" r:id="rId2" display="https://files.afu.se/Downloads/Transcripts/0%20-%20Government/USA%20-%20NASA%20Astrobiology/"/>
    <hyperlink ref="C764" r:id="rId764" display="https://youtu.be/VpdJEfXlITA"/>
    <hyperlink ref="F764" r:id="rId2" display="https://files.afu.se/Downloads/Transcripts/0%20-%20Government/USA%20-%20NASA%20Astrobiology/"/>
    <hyperlink ref="C765" r:id="rId765" display="https://youtu.be/jCQYEa4H4dM"/>
    <hyperlink ref="F765" r:id="rId2" display="https://files.afu.se/Downloads/Transcripts/0%20-%20Government/USA%20-%20NASA%20Astrobiology/"/>
    <hyperlink ref="C766" r:id="rId766" display="https://youtu.be/eojJmbdTYGU"/>
    <hyperlink ref="F766" r:id="rId2" display="https://files.afu.se/Downloads/Transcripts/0%20-%20Government/USA%20-%20NASA%20Astrobiology/"/>
    <hyperlink ref="C767" r:id="rId767" display="https://youtu.be/-hRL-EHEraA"/>
    <hyperlink ref="F767" r:id="rId2" display="https://files.afu.se/Downloads/Transcripts/0%20-%20Government/USA%20-%20NASA%20Astrobiology/"/>
    <hyperlink ref="C768" r:id="rId768" display="https://youtu.be/45WqUA8j6tA"/>
    <hyperlink ref="F768" r:id="rId2" display="https://files.afu.se/Downloads/Transcripts/0%20-%20Government/USA%20-%20NASA%20Astrobiology/"/>
    <hyperlink ref="C769" r:id="rId769" display="https://youtu.be/D6TMrLOncQk"/>
    <hyperlink ref="F769" r:id="rId2" display="https://files.afu.se/Downloads/Transcripts/0%20-%20Government/USA%20-%20NASA%20Astrobiology/"/>
    <hyperlink ref="C770" r:id="rId770" display="https://youtu.be/HQvY0mR0o5U"/>
    <hyperlink ref="F770" r:id="rId2" display="https://files.afu.se/Downloads/Transcripts/0%20-%20Government/USA%20-%20NASA%20Astrobiology/"/>
    <hyperlink ref="C771" r:id="rId771" display="https://youtu.be/IZaWP5PyGKc"/>
    <hyperlink ref="F771" r:id="rId2" display="https://files.afu.se/Downloads/Transcripts/0%20-%20Government/USA%20-%20NASA%20Astrobiology/"/>
    <hyperlink ref="C772" r:id="rId772" display="https://youtu.be/LUdfB3vVNa8"/>
    <hyperlink ref="F772" r:id="rId2" display="https://files.afu.se/Downloads/Transcripts/0%20-%20Government/USA%20-%20NASA%20Astrobiology/"/>
    <hyperlink ref="C773" r:id="rId773" display="https://youtu.be/PHCB9G960mw"/>
    <hyperlink ref="F773" r:id="rId2" display="https://files.afu.se/Downloads/Transcripts/0%20-%20Government/USA%20-%20NASA%20Astrobiology/"/>
    <hyperlink ref="C774" r:id="rId774" display="https://youtu.be/XfsoBCl6lGI"/>
    <hyperlink ref="F774" r:id="rId2" display="https://files.afu.se/Downloads/Transcripts/0%20-%20Government/USA%20-%20NASA%20Astrobiology/"/>
    <hyperlink ref="C775" r:id="rId775" display="https://youtu.be/sXtNtr9tOrE"/>
    <hyperlink ref="F775" r:id="rId2" display="https://files.afu.se/Downloads/Transcripts/0%20-%20Government/USA%20-%20NASA%20Astrobiology/"/>
    <hyperlink ref="C776" r:id="rId776" display="https://youtu.be/s5how5u29do"/>
    <hyperlink ref="F776" r:id="rId2" display="https://files.afu.se/Downloads/Transcripts/0%20-%20Government/USA%20-%20NASA%20Astrobiology/"/>
    <hyperlink ref="C777" r:id="rId777" display="https://youtu.be/iaQwF2L89Tw"/>
    <hyperlink ref="F777" r:id="rId2" display="https://files.afu.se/Downloads/Transcripts/0%20-%20Government/USA%20-%20NASA%20Astrobiology/"/>
    <hyperlink ref="C778" r:id="rId778" display="https://youtu.be/pg76c35rdgE"/>
    <hyperlink ref="F778" r:id="rId2" display="https://files.afu.se/Downloads/Transcripts/0%20-%20Government/USA%20-%20NASA%20Astrobiology/"/>
    <hyperlink ref="C779" r:id="rId779" display="https://youtu.be/H99GHv9JmNg"/>
    <hyperlink ref="F779" r:id="rId2" display="https://files.afu.se/Downloads/Transcripts/0%20-%20Government/USA%20-%20NASA%20Astrobiology/"/>
    <hyperlink ref="C780" r:id="rId780" display="https://youtu.be/kPe7oBo_Lck"/>
    <hyperlink ref="F780" r:id="rId2" display="https://files.afu.se/Downloads/Transcripts/0%20-%20Government/USA%20-%20NASA%20Astrobiology/"/>
    <hyperlink ref="C781" r:id="rId781" display="https://youtu.be/IE0sl4uSHv4"/>
    <hyperlink ref="F781" r:id="rId2" display="https://files.afu.se/Downloads/Transcripts/0%20-%20Government/USA%20-%20NASA%20Astrobiology/"/>
    <hyperlink ref="C782" r:id="rId782" display="https://youtu.be/1wqrwbP58hg"/>
    <hyperlink ref="F782" r:id="rId2" display="https://files.afu.se/Downloads/Transcripts/0%20-%20Government/USA%20-%20NASA%20Astrobiology/"/>
    <hyperlink ref="C783" r:id="rId783" display="https://youtu.be/mh8uN8axIig"/>
    <hyperlink ref="F783" r:id="rId2" display="https://files.afu.se/Downloads/Transcripts/0%20-%20Government/USA%20-%20NASA%20Astrobiology/"/>
    <hyperlink ref="C784" r:id="rId784" display="https://youtu.be/w9rbDNF9uJo"/>
    <hyperlink ref="F784" r:id="rId2" display="https://files.afu.se/Downloads/Transcripts/0%20-%20Government/USA%20-%20NASA%20Astrobiology/"/>
    <hyperlink ref="C785" r:id="rId785" display="https://youtu.be/QgZAC4SdB7g"/>
    <hyperlink ref="F785" r:id="rId2" display="https://files.afu.se/Downloads/Transcripts/0%20-%20Government/USA%20-%20NASA%20Astrobiology/"/>
    <hyperlink ref="C786" r:id="rId786" display="https://youtu.be/OPCVMBD6MuA"/>
    <hyperlink ref="F786" r:id="rId2" display="https://files.afu.se/Downloads/Transcripts/0%20-%20Government/USA%20-%20NASA%20Astrobiology/"/>
    <hyperlink ref="C787" r:id="rId787" display="https://youtu.be/o6wrqgq5T9k"/>
    <hyperlink ref="F787" r:id="rId2" display="https://files.afu.se/Downloads/Transcripts/0%20-%20Government/USA%20-%20NASA%20Astrobiology/"/>
    <hyperlink ref="C788" r:id="rId788" display="https://youtu.be/ghzJplIxArE"/>
    <hyperlink ref="F788" r:id="rId2" display="https://files.afu.se/Downloads/Transcripts/0%20-%20Government/USA%20-%20NASA%20Astrobiology/"/>
    <hyperlink ref="C789" r:id="rId789" display="https://youtu.be/PCt1RAzSLu4"/>
    <hyperlink ref="F789" r:id="rId2" display="https://files.afu.se/Downloads/Transcripts/0%20-%20Government/USA%20-%20NASA%20Astrobiology/"/>
    <hyperlink ref="C790" r:id="rId790" display="https://youtu.be/xfd-xS6COwQ"/>
    <hyperlink ref="F790" r:id="rId2" display="https://files.afu.se/Downloads/Transcripts/0%20-%20Government/USA%20-%20NASA%20Astrobiology/"/>
    <hyperlink ref="C791" r:id="rId791" display="https://youtu.be/l-UgUgkU88k"/>
    <hyperlink ref="F791" r:id="rId2" display="https://files.afu.se/Downloads/Transcripts/0%20-%20Government/USA%20-%20NASA%20Astrobiology/"/>
    <hyperlink ref="C792" r:id="rId792" display="https://youtu.be/sm5gSPx76K8"/>
    <hyperlink ref="F792" r:id="rId2" display="https://files.afu.se/Downloads/Transcripts/0%20-%20Government/USA%20-%20NASA%20Astrobiology/"/>
    <hyperlink ref="C793" r:id="rId793" display="https://youtu.be/j7HsCaQm-6k"/>
    <hyperlink ref="F793" r:id="rId2" display="https://files.afu.se/Downloads/Transcripts/0%20-%20Government/USA%20-%20NASA%20Astrobiology/"/>
    <hyperlink ref="C794" r:id="rId794" display="https://youtu.be/4VGzz85aaso"/>
    <hyperlink ref="F794" r:id="rId2" display="https://files.afu.se/Downloads/Transcripts/0%20-%20Government/USA%20-%20NASA%20Astrobiology/"/>
    <hyperlink ref="C795" r:id="rId795" display="https://youtu.be/2JrQIDX_k-U"/>
    <hyperlink ref="F795" r:id="rId2" display="https://files.afu.se/Downloads/Transcripts/0%20-%20Government/USA%20-%20NASA%20Astrobiology/"/>
    <hyperlink ref="C796" r:id="rId796" display="https://youtu.be/YY8oMBRMUIc"/>
    <hyperlink ref="F796" r:id="rId2" display="https://files.afu.se/Downloads/Transcripts/0%20-%20Government/USA%20-%20NASA%20Astrobiology/"/>
    <hyperlink ref="C797" r:id="rId797" display="https://youtu.be/5TZ7JKwKzMo"/>
    <hyperlink ref="F797" r:id="rId2" display="https://files.afu.se/Downloads/Transcripts/0%20-%20Government/USA%20-%20NASA%20Astrobiology/"/>
    <hyperlink ref="C798" r:id="rId798" display="https://youtu.be/BIqkUo4y5-E"/>
    <hyperlink ref="F798" r:id="rId2" display="https://files.afu.se/Downloads/Transcripts/0%20-%20Government/USA%20-%20NASA%20Astrobiology/"/>
    <hyperlink ref="C799" r:id="rId799" display="https://youtu.be/F5xEGy8h6JI"/>
    <hyperlink ref="F799" r:id="rId2" display="https://files.afu.se/Downloads/Transcripts/0%20-%20Government/USA%20-%20NASA%20Astrobiology/"/>
    <hyperlink ref="C800" r:id="rId800" display="https://youtu.be/RkDIO3E9gO0"/>
    <hyperlink ref="F800" r:id="rId2" display="https://files.afu.se/Downloads/Transcripts/0%20-%20Government/USA%20-%20NASA%20Astrobiology/"/>
    <hyperlink ref="C801" r:id="rId801" display="https://youtu.be/SMFjAMY67VA"/>
    <hyperlink ref="F801" r:id="rId2" display="https://files.afu.se/Downloads/Transcripts/0%20-%20Government/USA%20-%20NASA%20Astrobiology/"/>
    <hyperlink ref="C802" r:id="rId802" display="https://youtu.be/TF04hlktQp0"/>
    <hyperlink ref="F802" r:id="rId2" display="https://files.afu.se/Downloads/Transcripts/0%20-%20Government/USA%20-%20NASA%20Astrobiology/"/>
    <hyperlink ref="C803" r:id="rId803" display="https://youtu.be/_aXy1Xm-iDc"/>
    <hyperlink ref="F803" r:id="rId2" display="https://files.afu.se/Downloads/Transcripts/0%20-%20Government/USA%20-%20NASA%20Astrobiology/"/>
    <hyperlink ref="C804" r:id="rId804" display="https://youtu.be/gQWjb7LVcLU"/>
    <hyperlink ref="F804" r:id="rId2" display="https://files.afu.se/Downloads/Transcripts/0%20-%20Government/USA%20-%20NASA%20Astrobiology/"/>
    <hyperlink ref="C805" r:id="rId805" display="https://youtu.be/oSzUUSR2EEw"/>
    <hyperlink ref="F805" r:id="rId2" display="https://files.afu.se/Downloads/Transcripts/0%20-%20Government/USA%20-%20NASA%20Astrobiology/"/>
    <hyperlink ref="C806" r:id="rId806" display="https://youtu.be/trftHxDONnM"/>
    <hyperlink ref="F806" r:id="rId2" display="https://files.afu.se/Downloads/Transcripts/0%20-%20Government/USA%20-%20NASA%20Astrobiology/"/>
    <hyperlink ref="C807" r:id="rId807" display="https://youtu.be/0O9Sa8af-As"/>
    <hyperlink ref="F807" r:id="rId2" display="https://files.afu.se/Downloads/Transcripts/0%20-%20Government/USA%20-%20NASA%20Astrobiology/"/>
    <hyperlink ref="C808" r:id="rId808" display="https://youtu.be/51Y5XnxuOW4"/>
    <hyperlink ref="F808" r:id="rId2" display="https://files.afu.se/Downloads/Transcripts/0%20-%20Government/USA%20-%20NASA%20Astrobiology/"/>
    <hyperlink ref="C809" r:id="rId809" display="https://youtu.be/5vajW_Y8vkc"/>
    <hyperlink ref="F809" r:id="rId2" display="https://files.afu.se/Downloads/Transcripts/0%20-%20Government/USA%20-%20NASA%20Astrobiology/"/>
    <hyperlink ref="C810" r:id="rId810" display="https://youtu.be/RF-rgiRWKHo"/>
    <hyperlink ref="F810" r:id="rId2" display="https://files.afu.se/Downloads/Transcripts/0%20-%20Government/USA%20-%20NASA%20Astrobiology/"/>
    <hyperlink ref="C811" r:id="rId811" display="https://youtu.be/lSybgZt6U5g"/>
    <hyperlink ref="F811" r:id="rId2" display="https://files.afu.se/Downloads/Transcripts/0%20-%20Government/USA%20-%20NASA%20Astrobiology/"/>
    <hyperlink ref="C812" r:id="rId812" display="https://youtu.be/tFrQ84eKm8E"/>
    <hyperlink ref="F812" r:id="rId2" display="https://files.afu.se/Downloads/Transcripts/0%20-%20Government/USA%20-%20NASA%20Astrobiology/"/>
    <hyperlink ref="C813" r:id="rId813" display="https://youtu.be/yc-Zv4oT1_I"/>
    <hyperlink ref="F813" r:id="rId2" display="https://files.afu.se/Downloads/Transcripts/0%20-%20Government/USA%20-%20NASA%20Astrobiology/"/>
    <hyperlink ref="C814" r:id="rId814" display="https://youtu.be/uqxQoYpi69w"/>
    <hyperlink ref="F814" r:id="rId2" display="https://files.afu.se/Downloads/Transcripts/0%20-%20Government/USA%20-%20NASA%20Astrobiology/"/>
    <hyperlink ref="C815" r:id="rId815" display="https://youtu.be/9-ye1hG1-tM"/>
    <hyperlink ref="F815" r:id="rId2" display="https://files.afu.se/Downloads/Transcripts/0%20-%20Government/USA%20-%20NASA%20Astrobiology/"/>
    <hyperlink ref="C816" r:id="rId816" display="https://youtu.be/9W74e05PrQw"/>
    <hyperlink ref="F816" r:id="rId2" display="https://files.afu.se/Downloads/Transcripts/0%20-%20Government/USA%20-%20NASA%20Astrobiology/"/>
    <hyperlink ref="C817" r:id="rId817" display="https://youtu.be/AocEAews8XI"/>
    <hyperlink ref="F817" r:id="rId2" display="https://files.afu.se/Downloads/Transcripts/0%20-%20Government/USA%20-%20NASA%20Astrobiology/"/>
    <hyperlink ref="C818" r:id="rId818" display="https://youtu.be/D_URqsXO3wk"/>
    <hyperlink ref="F818" r:id="rId2" display="https://files.afu.se/Downloads/Transcripts/0%20-%20Government/USA%20-%20NASA%20Astrobiology/"/>
    <hyperlink ref="C819" r:id="rId819" display="https://youtu.be/FdzjqO8icHs"/>
    <hyperlink ref="F819" r:id="rId2" display="https://files.afu.se/Downloads/Transcripts/0%20-%20Government/USA%20-%20NASA%20Astrobiology/"/>
    <hyperlink ref="C820" r:id="rId820" display="https://youtu.be/G-qo93oVXJM"/>
    <hyperlink ref="F820" r:id="rId2" display="https://files.afu.se/Downloads/Transcripts/0%20-%20Government/USA%20-%20NASA%20Astrobiology/"/>
    <hyperlink ref="C821" r:id="rId821" display="https://youtu.be/I9FBPih0t0s"/>
    <hyperlink ref="F821" r:id="rId2" display="https://files.afu.se/Downloads/Transcripts/0%20-%20Government/USA%20-%20NASA%20Astrobiology/"/>
    <hyperlink ref="C822" r:id="rId822" display="https://youtu.be/a1EClkQVO2E"/>
    <hyperlink ref="F822" r:id="rId2" display="https://files.afu.se/Downloads/Transcripts/0%20-%20Government/USA%20-%20NASA%20Astrobiology/"/>
    <hyperlink ref="C823" r:id="rId823" display="https://youtu.be/ehn1Hzj98H8"/>
    <hyperlink ref="F823" r:id="rId2" display="https://files.afu.se/Downloads/Transcripts/0%20-%20Government/USA%20-%20NASA%20Astrobiology/"/>
    <hyperlink ref="C824" r:id="rId824" display="https://youtu.be/hDTBfAp1E4w"/>
    <hyperlink ref="F824" r:id="rId2" display="https://files.afu.se/Downloads/Transcripts/0%20-%20Government/USA%20-%20NASA%20Astrobiology/"/>
    <hyperlink ref="C825" r:id="rId825" display="https://youtu.be/neo018OswvE"/>
    <hyperlink ref="F825" r:id="rId2" display="https://files.afu.se/Downloads/Transcripts/0%20-%20Government/USA%20-%20NASA%20Astrobiology/"/>
    <hyperlink ref="C826" r:id="rId826" display="https://youtu.be/poEfTAtDklE"/>
    <hyperlink ref="F826" r:id="rId2" display="https://files.afu.se/Downloads/Transcripts/0%20-%20Government/USA%20-%20NASA%20Astrobiology/"/>
    <hyperlink ref="C827" r:id="rId827" display="https://youtu.be/uHFcf7PK2lI"/>
    <hyperlink ref="F827" r:id="rId2" display="https://files.afu.se/Downloads/Transcripts/0%20-%20Government/USA%20-%20NASA%20Astrobiology/"/>
    <hyperlink ref="C828" r:id="rId828" display="https://youtu.be/xfY66jiNpTI"/>
    <hyperlink ref="F828" r:id="rId2" display="https://files.afu.se/Downloads/Transcripts/0%20-%20Government/USA%20-%20NASA%20Astrobiology/"/>
    <hyperlink ref="C829" r:id="rId829" display="https://youtu.be/5HfURv5DXCc"/>
    <hyperlink ref="F829" r:id="rId2" display="https://files.afu.se/Downloads/Transcripts/0%20-%20Government/USA%20-%20NASA%20Astrobiology/"/>
    <hyperlink ref="C830" r:id="rId830" display="https://youtu.be/6rS8kXNOE0M"/>
    <hyperlink ref="F830" r:id="rId2" display="https://files.afu.se/Downloads/Transcripts/0%20-%20Government/USA%20-%20NASA%20Astrobiology/"/>
    <hyperlink ref="C831" r:id="rId831" display="https://youtu.be/8xVUih8wz64"/>
    <hyperlink ref="F831" r:id="rId2" display="https://files.afu.se/Downloads/Transcripts/0%20-%20Government/USA%20-%20NASA%20Astrobiology/"/>
    <hyperlink ref="C832" r:id="rId832" display="https://youtu.be/EdDV93vihWg"/>
    <hyperlink ref="F832" r:id="rId2" display="https://files.afu.se/Downloads/Transcripts/0%20-%20Government/USA%20-%20NASA%20Astrobiology/"/>
    <hyperlink ref="C833" r:id="rId833" display="https://youtu.be/Nh842WeFry8"/>
    <hyperlink ref="F833" r:id="rId2" display="https://files.afu.se/Downloads/Transcripts/0%20-%20Government/USA%20-%20NASA%20Astrobiology/"/>
    <hyperlink ref="C834" r:id="rId834" display="https://youtu.be/P5yluCmrDuc"/>
    <hyperlink ref="F834" r:id="rId2" display="https://files.afu.se/Downloads/Transcripts/0%20-%20Government/USA%20-%20NASA%20Astrobiology/"/>
    <hyperlink ref="C835" r:id="rId835" display="https://youtu.be/Y_fcl-V3Mks"/>
    <hyperlink ref="F835" r:id="rId2" display="https://files.afu.se/Downloads/Transcripts/0%20-%20Government/USA%20-%20NASA%20Astrobiology/"/>
    <hyperlink ref="C836" r:id="rId836" display="https://youtu.be/ZMfbkCzzQUE"/>
    <hyperlink ref="F836" r:id="rId2" display="https://files.afu.se/Downloads/Transcripts/0%20-%20Government/USA%20-%20NASA%20Astrobiology/"/>
    <hyperlink ref="C837" r:id="rId837" display="https://youtu.be/_G1uzpya4Qg"/>
    <hyperlink ref="F837" r:id="rId2" display="https://files.afu.se/Downloads/Transcripts/0%20-%20Government/USA%20-%20NASA%20Astrobiology/"/>
    <hyperlink ref="C838" r:id="rId838" display="https://youtu.be/ianpgO18otE"/>
    <hyperlink ref="F838" r:id="rId2" display="https://files.afu.se/Downloads/Transcripts/0%20-%20Government/USA%20-%20NASA%20Astrobiology/"/>
    <hyperlink ref="C839" r:id="rId839" display="https://youtu.be/m-HDOCzq3gs"/>
    <hyperlink ref="F839" r:id="rId2" display="https://files.afu.se/Downloads/Transcripts/0%20-%20Government/USA%20-%20NASA%20Astrobiology/"/>
    <hyperlink ref="C840" r:id="rId840" display="https://youtu.be/nX_z6uhktmk"/>
    <hyperlink ref="F840" r:id="rId2" display="https://files.afu.se/Downloads/Transcripts/0%20-%20Government/USA%20-%20NASA%20Astrobiology/"/>
    <hyperlink ref="C841" r:id="rId841" display="https://youtu.be/nbSrJc_D_-Q"/>
    <hyperlink ref="F841" r:id="rId2" display="https://files.afu.se/Downloads/Transcripts/0%20-%20Government/USA%20-%20NASA%20Astrobiology/"/>
    <hyperlink ref="C842" r:id="rId842" display="https://youtu.be/ppG3sau54D0"/>
    <hyperlink ref="F842" r:id="rId2" display="https://files.afu.se/Downloads/Transcripts/0%20-%20Government/USA%20-%20NASA%20Astrobiology/"/>
    <hyperlink ref="C843" r:id="rId843" display="https://youtu.be/ta6gXe5f6ho"/>
    <hyperlink ref="F843" r:id="rId2" display="https://files.afu.se/Downloads/Transcripts/0%20-%20Government/USA%20-%20NASA%20Astrobiology/"/>
    <hyperlink ref="C844" r:id="rId844" display="https://youtu.be/zPlAw2ERa9g"/>
    <hyperlink ref="F844" r:id="rId2" display="https://files.afu.se/Downloads/Transcripts/0%20-%20Government/USA%20-%20NASA%20Astrobiology/"/>
    <hyperlink ref="C845" r:id="rId845" display="https://youtu.be/kwsjPTcLm2k"/>
    <hyperlink ref="F845" r:id="rId2" display="https://files.afu.se/Downloads/Transcripts/0%20-%20Government/USA%20-%20NASA%20Astrobiology/"/>
    <hyperlink ref="C846" r:id="rId846" display="https://youtu.be/mHDeoUCskGQ"/>
    <hyperlink ref="F846" r:id="rId2" display="https://files.afu.se/Downloads/Transcripts/0%20-%20Government/USA%20-%20NASA%20Astrobiology/"/>
    <hyperlink ref="C847" r:id="rId847" display="https://youtu.be/IfkXhwTILmU"/>
    <hyperlink ref="F847" r:id="rId2" display="https://files.afu.se/Downloads/Transcripts/0%20-%20Government/USA%20-%20NASA%20Astrobiology/"/>
    <hyperlink ref="C848" r:id="rId848" display="https://youtu.be/IfFrQc5BYbE"/>
    <hyperlink ref="F848" r:id="rId2" display="https://files.afu.se/Downloads/Transcripts/0%20-%20Government/USA%20-%20NASA%20Astrobiology/"/>
    <hyperlink ref="C849" r:id="rId849" display="https://youtu.be/VsvE2Lx7_bo"/>
    <hyperlink ref="F849" r:id="rId2" display="https://files.afu.se/Downloads/Transcripts/0%20-%20Government/USA%20-%20NASA%20Astrobiology/"/>
    <hyperlink ref="C850" r:id="rId850" display="https://youtu.be/j7gnbHtNjOc"/>
    <hyperlink ref="F850" r:id="rId2" display="https://files.afu.se/Downloads/Transcripts/0%20-%20Government/USA%20-%20NASA%20Astrobiology/"/>
    <hyperlink ref="C851" r:id="rId851" display="https://youtu.be/jYnWd-Ezy2k"/>
    <hyperlink ref="F851" r:id="rId2" display="https://files.afu.se/Downloads/Transcripts/0%20-%20Government/USA%20-%20NASA%20Astrobiology/"/>
    <hyperlink ref="C852" r:id="rId852" display="https://youtu.be/cKgFnPPYxWg"/>
    <hyperlink ref="F852" r:id="rId2" display="https://files.afu.se/Downloads/Transcripts/0%20-%20Government/USA%20-%20NASA%20Astrobiology/"/>
    <hyperlink ref="C853" r:id="rId853" display="https://youtu.be/-lfyou1MtQE"/>
    <hyperlink ref="F853" r:id="rId2" display="https://files.afu.se/Downloads/Transcripts/0%20-%20Government/USA%20-%20NASA%20Astrobiology/"/>
    <hyperlink ref="C854" r:id="rId854" display="https://youtu.be/UZxyXYZxi40"/>
    <hyperlink ref="F854" r:id="rId2" display="https://files.afu.se/Downloads/Transcripts/0%20-%20Government/USA%20-%20NASA%20Astrobiology/"/>
    <hyperlink ref="C855" r:id="rId855" display="https://youtu.be/dX5BBCsDmjs"/>
    <hyperlink ref="F855" r:id="rId2" display="https://files.afu.se/Downloads/Transcripts/0%20-%20Government/USA%20-%20NASA%20Astrobiology/"/>
    <hyperlink ref="C856" r:id="rId856" display="https://youtu.be/h3zureJt6OU"/>
    <hyperlink ref="F856" r:id="rId2" display="https://files.afu.se/Downloads/Transcripts/0%20-%20Government/USA%20-%20NASA%20Astrobiology/"/>
    <hyperlink ref="C857" r:id="rId857" display="https://youtu.be/K5bDYre8lhA"/>
    <hyperlink ref="F857" r:id="rId2" display="https://files.afu.se/Downloads/Transcripts/0%20-%20Government/USA%20-%20NASA%20Astrobiology/"/>
    <hyperlink ref="C858" r:id="rId858" display="https://youtu.be/rTpD7xQ8J5A"/>
    <hyperlink ref="F858" r:id="rId2" display="https://files.afu.se/Downloads/Transcripts/0%20-%20Government/USA%20-%20NASA%20Astrobiology/"/>
    <hyperlink ref="C859" r:id="rId859" display="https://youtu.be/fdL5TwWFot8"/>
    <hyperlink ref="F859" r:id="rId2" display="https://files.afu.se/Downloads/Transcripts/0%20-%20Government/USA%20-%20NASA%20Astrobiology/"/>
    <hyperlink ref="C860" r:id="rId860" display="https://youtu.be/LXCBkrkwQVs"/>
    <hyperlink ref="F860" r:id="rId2" display="https://files.afu.se/Downloads/Transcripts/0%20-%20Government/USA%20-%20NASA%20Astrobiology/"/>
    <hyperlink ref="C861" r:id="rId861" display="https://youtu.be/TB95Y35Rukg"/>
    <hyperlink ref="F861" r:id="rId2" display="https://files.afu.se/Downloads/Transcripts/0%20-%20Government/USA%20-%20NASA%20Astrobiology/"/>
    <hyperlink ref="C862" r:id="rId862" display="https://youtu.be/ri1hexV5Vak"/>
    <hyperlink ref="F862" r:id="rId2" display="https://files.afu.se/Downloads/Transcripts/0%20-%20Government/USA%20-%20NASA%20Astrobiology/"/>
    <hyperlink ref="C863" r:id="rId863" display="https://youtu.be/ST-Vb2T3LYo"/>
    <hyperlink ref="F863" r:id="rId2" display="https://files.afu.se/Downloads/Transcripts/0%20-%20Government/USA%20-%20NASA%20Astrobiology/"/>
    <hyperlink ref="C864" r:id="rId864" display="https://youtu.be/nzkSqjMN4_I"/>
    <hyperlink ref="F864" r:id="rId2" display="https://files.afu.se/Downloads/Transcripts/0%20-%20Government/USA%20-%20NASA%20Astrobiology/"/>
    <hyperlink ref="C865" r:id="rId865" display="https://youtu.be/K7ixC96A64Q"/>
    <hyperlink ref="F865" r:id="rId2" display="https://files.afu.se/Downloads/Transcripts/0%20-%20Government/USA%20-%20NASA%20Astrobiology/"/>
    <hyperlink ref="C866" r:id="rId866" display="https://youtu.be/l82KLXZ1XDk"/>
    <hyperlink ref="F866" r:id="rId2" display="https://files.afu.se/Downloads/Transcripts/0%20-%20Government/USA%20-%20NASA%20Astrobiology/"/>
    <hyperlink ref="C867" r:id="rId867" display="https://youtu.be/TZdGAcAUzNU"/>
    <hyperlink ref="F867" r:id="rId2" display="https://files.afu.se/Downloads/Transcripts/0%20-%20Government/USA%20-%20NASA%20Astrobiology/"/>
    <hyperlink ref="C868" r:id="rId868" display="https://youtu.be/CLYpRCRFmbs"/>
    <hyperlink ref="F868" r:id="rId2" display="https://files.afu.se/Downloads/Transcripts/0%20-%20Government/USA%20-%20NASA%20Astrobiology/"/>
    <hyperlink ref="C869" r:id="rId869" display="https://youtu.be/awfa-Pr_2X4"/>
    <hyperlink ref="F869" r:id="rId2" display="https://files.afu.se/Downloads/Transcripts/0%20-%20Government/USA%20-%20NASA%20Astrobiology/"/>
    <hyperlink ref="C870" r:id="rId870" display="https://youtu.be/iHiiqILPGhE"/>
    <hyperlink ref="F870" r:id="rId2" display="https://files.afu.se/Downloads/Transcripts/0%20-%20Government/USA%20-%20NASA%20Astrobiology/"/>
    <hyperlink ref="C871" r:id="rId871" display="https://youtu.be/vLokAPcQzN4"/>
    <hyperlink ref="F871" r:id="rId2" display="https://files.afu.se/Downloads/Transcripts/0%20-%20Government/USA%20-%20NASA%20Astrobiology/"/>
    <hyperlink ref="C872" r:id="rId872" display="https://youtu.be/AtxeCJVmWIY"/>
    <hyperlink ref="F872" r:id="rId2" display="https://files.afu.se/Downloads/Transcripts/0%20-%20Government/USA%20-%20NASA%20Astrobiology/"/>
    <hyperlink ref="C873" r:id="rId873" display="https://youtu.be/6juTQTimpH8"/>
    <hyperlink ref="F873" r:id="rId2" display="https://files.afu.se/Downloads/Transcripts/0%20-%20Government/USA%20-%20NASA%20Astrobiology/"/>
    <hyperlink ref="C874" r:id="rId874" display="https://youtu.be/i0vfiKS_bAI"/>
    <hyperlink ref="F874" r:id="rId2" display="https://files.afu.se/Downloads/Transcripts/0%20-%20Government/USA%20-%20NASA%20Astrobiology/"/>
    <hyperlink ref="C875" r:id="rId875" display="https://youtu.be/nUmbUDBPuM0"/>
    <hyperlink ref="F875" r:id="rId2" display="https://files.afu.se/Downloads/Transcripts/0%20-%20Government/USA%20-%20NASA%20Astrobiology/"/>
    <hyperlink ref="C876" r:id="rId876" display="https://youtu.be/N2XGEVLGkoE"/>
    <hyperlink ref="F876" r:id="rId2" display="https://files.afu.se/Downloads/Transcripts/0%20-%20Government/USA%20-%20NASA%20Astrobiology/"/>
    <hyperlink ref="C877" r:id="rId877" display="https://youtu.be/lL30X-4_VjA"/>
    <hyperlink ref="F877" r:id="rId2" display="https://files.afu.se/Downloads/Transcripts/0%20-%20Government/USA%20-%20NASA%20Astrobiology/"/>
    <hyperlink ref="C878" r:id="rId878" display="https://youtu.be/dTcggbWLnmg"/>
    <hyperlink ref="F878" r:id="rId2" display="https://files.afu.se/Downloads/Transcripts/0%20-%20Government/USA%20-%20NASA%20Astrobiology/"/>
    <hyperlink ref="C879" r:id="rId879" display="https://youtu.be/CfnxCEA_e4U"/>
    <hyperlink ref="F879" r:id="rId2" display="https://files.afu.se/Downloads/Transcripts/0%20-%20Government/USA%20-%20NASA%20Astrobiology/"/>
    <hyperlink ref="C880" r:id="rId880" display="https://youtu.be/GZ2YajW2D1c"/>
    <hyperlink ref="F880" r:id="rId2" display="https://files.afu.se/Downloads/Transcripts/0%20-%20Government/USA%20-%20NASA%20Astrobiology/"/>
    <hyperlink ref="C881" r:id="rId881" display="https://youtu.be/wamRQugL3YU"/>
    <hyperlink ref="F881" r:id="rId2" display="https://files.afu.se/Downloads/Transcripts/0%20-%20Government/USA%20-%20NASA%20Astrobiology/"/>
    <hyperlink ref="C882" r:id="rId882" display="https://youtu.be/-hrxe8kBOY0"/>
    <hyperlink ref="F882" r:id="rId2" display="https://files.afu.se/Downloads/Transcripts/0%20-%20Government/USA%20-%20NASA%20Astrobiology/"/>
    <hyperlink ref="C883" r:id="rId883" display="https://youtu.be/p1SJfHVMM_E"/>
    <hyperlink ref="F883" r:id="rId2" display="https://files.afu.se/Downloads/Transcripts/0%20-%20Government/USA%20-%20NASA%20Astrobiology/"/>
    <hyperlink ref="C884" r:id="rId884" display="https://youtu.be/OG-r70gDzgw"/>
    <hyperlink ref="F884" r:id="rId2" display="https://files.afu.se/Downloads/Transcripts/0%20-%20Government/USA%20-%20NASA%20Astrobiology/"/>
    <hyperlink ref="C885" r:id="rId885" display="https://youtu.be/-wZbho9eyOc"/>
    <hyperlink ref="F885" r:id="rId2" display="https://files.afu.se/Downloads/Transcripts/0%20-%20Government/USA%20-%20NASA%20Astrobiology/"/>
    <hyperlink ref="C886" r:id="rId886" display="https://youtu.be/zMLjdrDB2Sk"/>
    <hyperlink ref="F886" r:id="rId2" display="https://files.afu.se/Downloads/Transcripts/0%20-%20Government/USA%20-%20NASA%20Astrobiology/"/>
    <hyperlink ref="C887" r:id="rId887" display="https://youtu.be/w808EYlGpuM"/>
    <hyperlink ref="F887" r:id="rId2" display="https://files.afu.se/Downloads/Transcripts/0%20-%20Government/USA%20-%20NASA%20Astrobiology/"/>
    <hyperlink ref="C888" r:id="rId888" display="https://youtu.be/S6VW-gAt9rI"/>
    <hyperlink ref="F888" r:id="rId2" display="https://files.afu.se/Downloads/Transcripts/0%20-%20Government/USA%20-%20NASA%20Astrobiology/"/>
    <hyperlink ref="C889" r:id="rId889" display="https://youtu.be/iqd2NOgWWaE"/>
    <hyperlink ref="F889" r:id="rId2" display="https://files.afu.se/Downloads/Transcripts/0%20-%20Government/USA%20-%20NASA%20Astrobiology/"/>
    <hyperlink ref="C890" r:id="rId890" display="https://youtu.be/ZTtaHXeWy1M"/>
    <hyperlink ref="F890" r:id="rId2" display="https://files.afu.se/Downloads/Transcripts/0%20-%20Government/USA%20-%20NASA%20Astrobiology/"/>
    <hyperlink ref="C891" r:id="rId891" display="https://youtu.be/f_4-fickHsU"/>
    <hyperlink ref="F891" r:id="rId2" display="https://files.afu.se/Downloads/Transcripts/0%20-%20Government/USA%20-%20NASA%20Astrobiology/"/>
    <hyperlink ref="C892" r:id="rId892" display="https://youtu.be/o7nxZBhtn4k"/>
    <hyperlink ref="F892" r:id="rId2" display="https://files.afu.se/Downloads/Transcripts/0%20-%20Government/USA%20-%20NASA%20Astrobiology/"/>
    <hyperlink ref="C893" r:id="rId893" display="https://youtu.be/rBMdzp8dVjw"/>
    <hyperlink ref="F893" r:id="rId2" display="https://files.afu.se/Downloads/Transcripts/0%20-%20Government/USA%20-%20NASA%20Astrobiology/"/>
    <hyperlink ref="C894" r:id="rId894" display="https://youtu.be/bAYO6VCGYu4"/>
    <hyperlink ref="F894" r:id="rId2" display="https://files.afu.se/Downloads/Transcripts/0%20-%20Government/USA%20-%20NASA%20Astrobiology/"/>
    <hyperlink ref="C895" r:id="rId895" display="https://youtu.be/5EMFQfh-VZA"/>
    <hyperlink ref="F895" r:id="rId2" display="https://files.afu.se/Downloads/Transcripts/0%20-%20Government/USA%20-%20NASA%20Astrobiology/"/>
    <hyperlink ref="C896" r:id="rId896" display="https://youtu.be/fs1mQ1-dkAM"/>
    <hyperlink ref="F896" r:id="rId2" display="https://files.afu.se/Downloads/Transcripts/0%20-%20Government/USA%20-%20NASA%20Astrobiology/"/>
    <hyperlink ref="C897" r:id="rId897" display="https://youtu.be/NX4RzNAFYfY"/>
    <hyperlink ref="F897" r:id="rId2" display="https://files.afu.se/Downloads/Transcripts/0%20-%20Government/USA%20-%20NASA%20Astrobiology/"/>
    <hyperlink ref="C898" r:id="rId898" display="https://youtu.be/zIgJWIzkIZQ"/>
    <hyperlink ref="F898" r:id="rId2" display="https://files.afu.se/Downloads/Transcripts/0%20-%20Government/USA%20-%20NASA%20Astrobiology/"/>
    <hyperlink ref="C899" r:id="rId899" display="https://youtu.be/SaeKcuVIuLk"/>
    <hyperlink ref="F899" r:id="rId2" display="https://files.afu.se/Downloads/Transcripts/0%20-%20Government/USA%20-%20NASA%20Astrobiology/"/>
    <hyperlink ref="C900" r:id="rId900" display="https://youtu.be/8RZsWVBQzOk"/>
    <hyperlink ref="F900" r:id="rId2" display="https://files.afu.se/Downloads/Transcripts/0%20-%20Government/USA%20-%20NASA%20Astrobiology/"/>
    <hyperlink ref="C901" r:id="rId901" display="https://youtu.be/7Co_cSvcITE"/>
    <hyperlink ref="F901" r:id="rId2" display="https://files.afu.se/Downloads/Transcripts/0%20-%20Government/USA%20-%20NASA%20Astrobiology/"/>
    <hyperlink ref="C902" r:id="rId902" display="https://youtu.be/2DhC17KGrbM"/>
    <hyperlink ref="F902" r:id="rId2" display="https://files.afu.se/Downloads/Transcripts/0%20-%20Government/USA%20-%20NASA%20Astrobiology/"/>
    <hyperlink ref="C903" r:id="rId903" display="https://youtu.be/SrgGnXYdYsA"/>
    <hyperlink ref="F903" r:id="rId2" display="https://files.afu.se/Downloads/Transcripts/0%20-%20Government/USA%20-%20NASA%20Astrobiology/"/>
    <hyperlink ref="C904" r:id="rId904" display="https://youtu.be/cxDT_7beav0"/>
    <hyperlink ref="F904" r:id="rId2" display="https://files.afu.se/Downloads/Transcripts/0%20-%20Government/USA%20-%20NASA%20Astrobiology/"/>
    <hyperlink ref="C905" r:id="rId905" display="https://youtu.be/TNOQMpQZUWA"/>
    <hyperlink ref="F905" r:id="rId2" display="https://files.afu.se/Downloads/Transcripts/0%20-%20Government/USA%20-%20NASA%20Astrobiology/"/>
    <hyperlink ref="C906" r:id="rId906" display="https://youtu.be/lvxfq9_vyEQ"/>
    <hyperlink ref="F906" r:id="rId2" display="https://files.afu.se/Downloads/Transcripts/0%20-%20Government/USA%20-%20NASA%20Astrobiology/"/>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2023-07-02T16:51:00Z</dcterms:created>
  <dcterms:modified xsi:type="dcterms:W3CDTF">2023-07-05T14:04:14Z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971A9F5F8C2A4B9A9ADDA582F215AE39</vt:lpwstr>
  </property>
  <property fmtid="{D5CDD505-2E9C-101B-9397-08002B2CF9AE}" pid="3" name="KSOProductBuildVer">
    <vt:lpwstr>2057-11.2.0.11417</vt:lpwstr>
  </property>
</Properties>
</file>